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保健福祉部\障害福祉共有\地域生活支援事業サービス\令和２年度以降　請求様式\相談支援\請求・報告様式H30.4～\"/>
    </mc:Choice>
  </mc:AlternateContent>
  <bookViews>
    <workbookView xWindow="480" yWindow="45" windowWidth="8475" windowHeight="4710" firstSheet="1" activeTab="1"/>
  </bookViews>
  <sheets>
    <sheet name="180" sheetId="5" state="hidden" r:id="rId1"/>
    <sheet name="内訳" sheetId="9" r:id="rId2"/>
  </sheets>
  <externalReferences>
    <externalReference r:id="rId3"/>
  </externalReferences>
  <definedNames>
    <definedName name="table1">'[1]13表'!$E$13:$J$18</definedName>
    <definedName name="test1">'[1]13表'!$E$13:$H$17</definedName>
    <definedName name="たかし">'[1]13表'!$E$13:$H$17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</definedNames>
  <calcPr calcId="162913"/>
</workbook>
</file>

<file path=xl/calcChain.xml><?xml version="1.0" encoding="utf-8"?>
<calcChain xmlns="http://schemas.openxmlformats.org/spreadsheetml/2006/main">
  <c r="G20" i="9" l="1"/>
  <c r="K8" i="9"/>
  <c r="K7" i="9"/>
  <c r="G8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J18" i="5"/>
  <c r="J19" i="5"/>
  <c r="J20" i="5"/>
  <c r="E20" i="5"/>
  <c r="C84" i="5"/>
  <c r="F20" i="5"/>
  <c r="I20" i="5"/>
  <c r="J21" i="5"/>
  <c r="J22" i="5"/>
  <c r="J23" i="5"/>
  <c r="J24" i="5"/>
  <c r="J25" i="5"/>
  <c r="J26" i="5"/>
  <c r="J27" i="5"/>
  <c r="J28" i="5"/>
  <c r="J29" i="5"/>
  <c r="J30" i="5"/>
  <c r="J31" i="5"/>
  <c r="J32" i="5"/>
  <c r="E32" i="5"/>
  <c r="F32" i="5"/>
  <c r="I32" i="5"/>
  <c r="J33" i="5"/>
  <c r="J34" i="5"/>
  <c r="E34" i="5"/>
  <c r="F34" i="5"/>
  <c r="I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I18" i="5"/>
  <c r="I19" i="5"/>
  <c r="I21" i="5"/>
  <c r="I22" i="5"/>
  <c r="I23" i="5"/>
  <c r="I24" i="5"/>
  <c r="I25" i="5"/>
  <c r="I26" i="5"/>
  <c r="I27" i="5"/>
  <c r="I28" i="5"/>
  <c r="I29" i="5"/>
  <c r="I30" i="5"/>
  <c r="I31" i="5"/>
  <c r="I33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E47" i="5"/>
  <c r="I81" i="5"/>
  <c r="F47" i="5"/>
  <c r="H47" i="5"/>
  <c r="I48" i="5"/>
  <c r="I49" i="5"/>
  <c r="I50" i="5"/>
  <c r="I51" i="5"/>
  <c r="I52" i="5"/>
  <c r="I53" i="5"/>
  <c r="I54" i="5"/>
  <c r="I55" i="5"/>
  <c r="E55" i="5"/>
  <c r="F55" i="5"/>
  <c r="H55" i="5"/>
  <c r="I56" i="5"/>
  <c r="I57" i="5"/>
  <c r="E57" i="5"/>
  <c r="F57" i="5"/>
  <c r="I58" i="5"/>
  <c r="I59" i="5"/>
  <c r="I60" i="5"/>
  <c r="I61" i="5"/>
  <c r="I62" i="5"/>
  <c r="I63" i="5"/>
  <c r="E63" i="5"/>
  <c r="F63" i="5"/>
  <c r="I64" i="5"/>
  <c r="I65" i="5"/>
  <c r="I66" i="5"/>
  <c r="I67" i="5"/>
  <c r="I68" i="5"/>
  <c r="I69" i="5"/>
  <c r="I70" i="5"/>
  <c r="I71" i="5"/>
  <c r="E71" i="5"/>
  <c r="F71" i="5"/>
  <c r="I72" i="5"/>
  <c r="H18" i="5"/>
  <c r="E18" i="5"/>
  <c r="F18" i="5"/>
  <c r="H19" i="5"/>
  <c r="H20" i="5"/>
  <c r="M20" i="5"/>
  <c r="H21" i="5"/>
  <c r="E21" i="5"/>
  <c r="F21" i="5"/>
  <c r="H22" i="5"/>
  <c r="H23" i="5"/>
  <c r="H24" i="5"/>
  <c r="H25" i="5"/>
  <c r="H26" i="5"/>
  <c r="E26" i="5"/>
  <c r="F26" i="5"/>
  <c r="H27" i="5"/>
  <c r="H28" i="5"/>
  <c r="E28" i="5"/>
  <c r="F28" i="5"/>
  <c r="H29" i="5"/>
  <c r="H30" i="5"/>
  <c r="H31" i="5"/>
  <c r="H32" i="5"/>
  <c r="M32" i="5"/>
  <c r="H33" i="5"/>
  <c r="H34" i="5"/>
  <c r="M34" i="5"/>
  <c r="H35" i="5"/>
  <c r="H36" i="5"/>
  <c r="H37" i="5"/>
  <c r="H38" i="5"/>
  <c r="H39" i="5"/>
  <c r="H40" i="5"/>
  <c r="H41" i="5"/>
  <c r="H42" i="5"/>
  <c r="H43" i="5"/>
  <c r="H44" i="5"/>
  <c r="E44" i="5"/>
  <c r="F44" i="5"/>
  <c r="H45" i="5"/>
  <c r="H46" i="5"/>
  <c r="E46" i="5"/>
  <c r="F46" i="5"/>
  <c r="H48" i="5"/>
  <c r="E48" i="5"/>
  <c r="F48" i="5"/>
  <c r="H49" i="5"/>
  <c r="H50" i="5"/>
  <c r="E50" i="5"/>
  <c r="M50" i="5"/>
  <c r="F50" i="5"/>
  <c r="H51" i="5"/>
  <c r="H52" i="5"/>
  <c r="H53" i="5"/>
  <c r="H54" i="5"/>
  <c r="M54" i="5"/>
  <c r="H56" i="5"/>
  <c r="E56" i="5"/>
  <c r="M56" i="5"/>
  <c r="F56" i="5"/>
  <c r="H57" i="5"/>
  <c r="G57" i="5"/>
  <c r="E58" i="5"/>
  <c r="I91" i="5"/>
  <c r="F58" i="5"/>
  <c r="G58" i="5"/>
  <c r="H58" i="5"/>
  <c r="E59" i="5"/>
  <c r="F59" i="5"/>
  <c r="G59" i="5"/>
  <c r="H59" i="5"/>
  <c r="M59" i="5"/>
  <c r="E60" i="5"/>
  <c r="I92" i="5"/>
  <c r="F60" i="5"/>
  <c r="G60" i="5"/>
  <c r="H60" i="5"/>
  <c r="E61" i="5"/>
  <c r="I93" i="5"/>
  <c r="F61" i="5"/>
  <c r="G61" i="5"/>
  <c r="H61" i="5"/>
  <c r="E62" i="5"/>
  <c r="F62" i="5"/>
  <c r="G62" i="5"/>
  <c r="H62" i="5"/>
  <c r="G63" i="5"/>
  <c r="H63" i="5"/>
  <c r="E64" i="5"/>
  <c r="F64" i="5"/>
  <c r="G64" i="5"/>
  <c r="H64" i="5"/>
  <c r="E65" i="5"/>
  <c r="F65" i="5"/>
  <c r="I96" i="5"/>
  <c r="G65" i="5"/>
  <c r="H65" i="5"/>
  <c r="E66" i="5"/>
  <c r="F66" i="5"/>
  <c r="I97" i="5"/>
  <c r="G66" i="5"/>
  <c r="H66" i="5"/>
  <c r="H67" i="5"/>
  <c r="H68" i="5"/>
  <c r="E68" i="5"/>
  <c r="F68" i="5"/>
  <c r="H69" i="5"/>
  <c r="E69" i="5"/>
  <c r="M69" i="5"/>
  <c r="F69" i="5"/>
  <c r="H70" i="5"/>
  <c r="H71" i="5"/>
  <c r="M71" i="5"/>
  <c r="H72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67" i="5"/>
  <c r="G68" i="5"/>
  <c r="G69" i="5"/>
  <c r="G70" i="5"/>
  <c r="G71" i="5"/>
  <c r="G72" i="5"/>
  <c r="F19" i="5"/>
  <c r="F22" i="5"/>
  <c r="F23" i="5"/>
  <c r="F24" i="5"/>
  <c r="F25" i="5"/>
  <c r="F27" i="5"/>
  <c r="F29" i="5"/>
  <c r="E29" i="5"/>
  <c r="M29" i="5"/>
  <c r="F30" i="5"/>
  <c r="F31" i="5"/>
  <c r="F33" i="5"/>
  <c r="F35" i="5"/>
  <c r="F36" i="5"/>
  <c r="F37" i="5"/>
  <c r="F38" i="5"/>
  <c r="E38" i="5"/>
  <c r="C99" i="5"/>
  <c r="F39" i="5"/>
  <c r="F40" i="5"/>
  <c r="F41" i="5"/>
  <c r="F42" i="5"/>
  <c r="F43" i="5"/>
  <c r="F45" i="5"/>
  <c r="F49" i="5"/>
  <c r="F51" i="5"/>
  <c r="F52" i="5"/>
  <c r="F53" i="5"/>
  <c r="F54" i="5"/>
  <c r="F67" i="5"/>
  <c r="F70" i="5"/>
  <c r="F72" i="5"/>
  <c r="E19" i="5"/>
  <c r="E22" i="5"/>
  <c r="C86" i="5"/>
  <c r="E23" i="5"/>
  <c r="E24" i="5"/>
  <c r="C88" i="5"/>
  <c r="E25" i="5"/>
  <c r="E27" i="5"/>
  <c r="C91" i="5"/>
  <c r="E30" i="5"/>
  <c r="C92" i="5"/>
  <c r="E31" i="5"/>
  <c r="E33" i="5"/>
  <c r="C95" i="5"/>
  <c r="E35" i="5"/>
  <c r="E36" i="5"/>
  <c r="E37" i="5"/>
  <c r="E39" i="5"/>
  <c r="C100" i="5"/>
  <c r="E40" i="5"/>
  <c r="M40" i="5"/>
  <c r="E41" i="5"/>
  <c r="C102" i="5"/>
  <c r="E42" i="5"/>
  <c r="E43" i="5"/>
  <c r="M43" i="5"/>
  <c r="E45" i="5"/>
  <c r="M41" i="5"/>
  <c r="E49" i="5"/>
  <c r="I83" i="5"/>
  <c r="E51" i="5"/>
  <c r="I85" i="5"/>
  <c r="E52" i="5"/>
  <c r="I86" i="5"/>
  <c r="E53" i="5"/>
  <c r="I87" i="5"/>
  <c r="E54" i="5"/>
  <c r="M63" i="5"/>
  <c r="E67" i="5"/>
  <c r="M67" i="5"/>
  <c r="E70" i="5"/>
  <c r="M70" i="5"/>
  <c r="E72" i="5"/>
  <c r="E17" i="5"/>
  <c r="E73" i="5"/>
  <c r="F73" i="5"/>
  <c r="I73" i="5"/>
  <c r="J73" i="5"/>
  <c r="G73" i="5"/>
  <c r="H73" i="5"/>
  <c r="K73" i="5"/>
  <c r="L73" i="5"/>
  <c r="C6" i="5"/>
  <c r="L5" i="5"/>
  <c r="B6" i="5"/>
  <c r="K7" i="5"/>
  <c r="F17" i="5"/>
  <c r="G17" i="5"/>
  <c r="I17" i="5"/>
  <c r="J17" i="5"/>
  <c r="K17" i="5"/>
  <c r="H17" i="5"/>
  <c r="L17" i="5"/>
  <c r="I105" i="5"/>
  <c r="I106" i="5"/>
  <c r="I84" i="5"/>
  <c r="D6" i="5"/>
  <c r="I82" i="5"/>
  <c r="C85" i="5"/>
  <c r="M24" i="5"/>
  <c r="M52" i="5"/>
  <c r="I98" i="5"/>
  <c r="M37" i="5"/>
  <c r="M72" i="5"/>
  <c r="M35" i="5"/>
  <c r="M23" i="5"/>
  <c r="M51" i="5"/>
  <c r="A110" i="5"/>
  <c r="B118" i="5"/>
  <c r="K9" i="9"/>
  <c r="M25" i="5"/>
  <c r="M47" i="5"/>
  <c r="C82" i="5"/>
  <c r="M65" i="5"/>
  <c r="I94" i="5"/>
  <c r="M57" i="5"/>
  <c r="M38" i="5"/>
  <c r="A111" i="5"/>
  <c r="B119" i="5"/>
  <c r="M30" i="5"/>
  <c r="M33" i="5"/>
  <c r="I89" i="5"/>
  <c r="I99" i="5"/>
  <c r="C81" i="5"/>
  <c r="M73" i="5"/>
  <c r="I101" i="5"/>
  <c r="I103" i="5"/>
  <c r="A112" i="5"/>
  <c r="B120" i="5"/>
  <c r="M27" i="5"/>
  <c r="M17" i="5"/>
  <c r="M53" i="5"/>
  <c r="M42" i="5"/>
  <c r="C101" i="5"/>
  <c r="I88" i="5"/>
  <c r="M68" i="5"/>
  <c r="M28" i="5"/>
  <c r="I102" i="5"/>
  <c r="M55" i="5"/>
  <c r="M46" i="5"/>
  <c r="M44" i="5"/>
  <c r="M36" i="5"/>
  <c r="M26" i="5"/>
  <c r="A114" i="5"/>
  <c r="B122" i="5"/>
  <c r="C96" i="5"/>
  <c r="M49" i="5"/>
  <c r="C98" i="5"/>
  <c r="C97" i="5"/>
  <c r="C93" i="5"/>
  <c r="C89" i="5"/>
  <c r="C87" i="5"/>
  <c r="C83" i="5"/>
  <c r="A115" i="5"/>
  <c r="B123" i="5"/>
  <c r="M66" i="5"/>
  <c r="C103" i="5"/>
  <c r="M64" i="5"/>
  <c r="M62" i="5"/>
  <c r="M61" i="5"/>
  <c r="M60" i="5"/>
  <c r="M58" i="5"/>
  <c r="M48" i="5"/>
  <c r="M45" i="5"/>
  <c r="M39" i="5"/>
  <c r="C90" i="5"/>
  <c r="M21" i="5"/>
  <c r="M18" i="5"/>
  <c r="I95" i="5"/>
  <c r="C94" i="5"/>
  <c r="G21" i="9"/>
  <c r="A113" i="5"/>
  <c r="A1" i="5"/>
  <c r="B116" i="5"/>
  <c r="M22" i="5"/>
  <c r="M19" i="5"/>
  <c r="I90" i="5"/>
  <c r="M31" i="5"/>
  <c r="B121" i="5"/>
  <c r="I100" i="5"/>
</calcChain>
</file>

<file path=xl/sharedStrings.xml><?xml version="1.0" encoding="utf-8"?>
<sst xmlns="http://schemas.openxmlformats.org/spreadsheetml/2006/main" count="212" uniqueCount="194">
  <si>
    <t>都道府県</t>
  </si>
  <si>
    <t>(3)</t>
  </si>
  <si>
    <t>(4)</t>
  </si>
  <si>
    <t>(02)</t>
  </si>
  <si>
    <t>(03)</t>
  </si>
  <si>
    <t>(04)</t>
  </si>
  <si>
    <t>(05)</t>
  </si>
  <si>
    <t>(06)</t>
  </si>
  <si>
    <t>(07)</t>
  </si>
  <si>
    <t>(08)</t>
  </si>
  <si>
    <t>(09)</t>
  </si>
  <si>
    <t>(10)</t>
  </si>
  <si>
    <t>審査要領</t>
    <rPh sb="0" eb="2">
      <t>シンサ</t>
    </rPh>
    <rPh sb="2" eb="4">
      <t>ヨウリョウ</t>
    </rPh>
    <phoneticPr fontId="4"/>
  </si>
  <si>
    <t>中 核 市</t>
    <rPh sb="0" eb="1">
      <t>ナカ</t>
    </rPh>
    <rPh sb="2" eb="3">
      <t>カク</t>
    </rPh>
    <rPh sb="4" eb="5">
      <t>シ</t>
    </rPh>
    <phoneticPr fontId="4"/>
  </si>
  <si>
    <t>(5)</t>
  </si>
  <si>
    <t>(6)</t>
  </si>
  <si>
    <t>(7)</t>
  </si>
  <si>
    <t>(8)</t>
  </si>
  <si>
    <t>(福祉行政報告例)</t>
    <rPh sb="1" eb="3">
      <t>フクシ</t>
    </rPh>
    <rPh sb="3" eb="5">
      <t>ギョウセイ</t>
    </rPh>
    <rPh sb="5" eb="8">
      <t>ホウコクレイ</t>
    </rPh>
    <phoneticPr fontId="4"/>
  </si>
  <si>
    <t>(2)</t>
  </si>
  <si>
    <t>＊</t>
    <phoneticPr fontId="10"/>
  </si>
  <si>
    <t xml:space="preserve">   年  表</t>
    <rPh sb="3" eb="4">
      <t>ネン</t>
    </rPh>
    <rPh sb="6" eb="7">
      <t>ヒョウ</t>
    </rPh>
    <phoneticPr fontId="4"/>
  </si>
  <si>
    <t xml:space="preserve">     交</t>
    <rPh sb="5" eb="6">
      <t>コウ</t>
    </rPh>
    <phoneticPr fontId="4"/>
  </si>
  <si>
    <t xml:space="preserve">     修</t>
    <rPh sb="5" eb="6">
      <t>オサム</t>
    </rPh>
    <phoneticPr fontId="4"/>
  </si>
  <si>
    <t>　　　　 金</t>
    <rPh sb="5" eb="6">
      <t>キン</t>
    </rPh>
    <phoneticPr fontId="4"/>
  </si>
  <si>
    <t xml:space="preserve">    額</t>
    <rPh sb="4" eb="5">
      <t>ガク</t>
    </rPh>
    <phoneticPr fontId="4"/>
  </si>
  <si>
    <t>申請件数</t>
    <rPh sb="0" eb="2">
      <t>シンセイ</t>
    </rPh>
    <rPh sb="2" eb="4">
      <t>ケンスウ</t>
    </rPh>
    <phoneticPr fontId="4"/>
  </si>
  <si>
    <t>決定件数</t>
    <rPh sb="0" eb="2">
      <t>ケッテイ</t>
    </rPh>
    <rPh sb="2" eb="4">
      <t>ケンスウ</t>
    </rPh>
    <phoneticPr fontId="4"/>
  </si>
  <si>
    <t>法による公費負</t>
    <rPh sb="0" eb="1">
      <t>ホウ</t>
    </rPh>
    <rPh sb="4" eb="6">
      <t>コウヒ</t>
    </rPh>
    <rPh sb="6" eb="7">
      <t>フ</t>
    </rPh>
    <phoneticPr fontId="4"/>
  </si>
  <si>
    <t>自己負担額</t>
    <rPh sb="0" eb="2">
      <t>ジコ</t>
    </rPh>
    <rPh sb="2" eb="5">
      <t>フタンガク</t>
    </rPh>
    <phoneticPr fontId="4"/>
  </si>
  <si>
    <t xml:space="preserve"> 担額    (千円)</t>
    <rPh sb="1" eb="2">
      <t>タン</t>
    </rPh>
    <rPh sb="2" eb="3">
      <t>ガク</t>
    </rPh>
    <rPh sb="8" eb="10">
      <t>センエン</t>
    </rPh>
    <phoneticPr fontId="4"/>
  </si>
  <si>
    <t>(千円)</t>
    <phoneticPr fontId="4"/>
  </si>
  <si>
    <t>義手</t>
    <rPh sb="0" eb="2">
      <t>ギシュ</t>
    </rPh>
    <phoneticPr fontId="4"/>
  </si>
  <si>
    <t>(01)</t>
    <phoneticPr fontId="4"/>
  </si>
  <si>
    <t>義足</t>
    <rPh sb="0" eb="2">
      <t>ギソク</t>
    </rPh>
    <phoneticPr fontId="4"/>
  </si>
  <si>
    <t>下肢</t>
    <rPh sb="0" eb="1">
      <t>シタ</t>
    </rPh>
    <rPh sb="1" eb="2">
      <t>シ</t>
    </rPh>
    <phoneticPr fontId="4"/>
  </si>
  <si>
    <t>靴型</t>
    <rPh sb="0" eb="1">
      <t>クツ</t>
    </rPh>
    <rPh sb="1" eb="2">
      <t>カタ</t>
    </rPh>
    <phoneticPr fontId="4"/>
  </si>
  <si>
    <t>体幹</t>
    <rPh sb="0" eb="1">
      <t>カラダ</t>
    </rPh>
    <rPh sb="1" eb="2">
      <t>ミキ</t>
    </rPh>
    <phoneticPr fontId="4"/>
  </si>
  <si>
    <t>上肢</t>
    <rPh sb="0" eb="1">
      <t>ジョウ</t>
    </rPh>
    <rPh sb="1" eb="2">
      <t>シ</t>
    </rPh>
    <phoneticPr fontId="4"/>
  </si>
  <si>
    <t>矯正眼鏡</t>
    <rPh sb="0" eb="2">
      <t>キョウセイ</t>
    </rPh>
    <rPh sb="2" eb="4">
      <t>メガネ</t>
    </rPh>
    <phoneticPr fontId="4"/>
  </si>
  <si>
    <t>遮光眼鏡</t>
    <rPh sb="0" eb="2">
      <t>シャコウ</t>
    </rPh>
    <rPh sb="2" eb="4">
      <t>メガネ</t>
    </rPh>
    <phoneticPr fontId="4"/>
  </si>
  <si>
    <t>コンタクトレンズ</t>
    <phoneticPr fontId="4"/>
  </si>
  <si>
    <t>普通型</t>
    <rPh sb="0" eb="2">
      <t>フツウ</t>
    </rPh>
    <rPh sb="2" eb="3">
      <t>ガタ</t>
    </rPh>
    <phoneticPr fontId="4"/>
  </si>
  <si>
    <t>その他</t>
    <rPh sb="2" eb="3">
      <t>タ</t>
    </rPh>
    <phoneticPr fontId="4"/>
  </si>
  <si>
    <t>記入要領</t>
    <rPh sb="0" eb="2">
      <t>キニュウ</t>
    </rPh>
    <rPh sb="2" eb="4">
      <t>ヨウリョウ</t>
    </rPh>
    <phoneticPr fontId="4"/>
  </si>
  <si>
    <t>　　１ コンタクトレンズ、補聴器等の様に右と左でそれぞれ1件とし</t>
    <rPh sb="13" eb="16">
      <t>ホチョウキ</t>
    </rPh>
    <rPh sb="16" eb="17">
      <t>トウ</t>
    </rPh>
    <rPh sb="18" eb="19">
      <t>ヨウ</t>
    </rPh>
    <rPh sb="20" eb="21">
      <t>ミギ</t>
    </rPh>
    <rPh sb="22" eb="23">
      <t>ヒダリ</t>
    </rPh>
    <rPh sb="29" eb="30">
      <t>ケン</t>
    </rPh>
    <phoneticPr fontId="4"/>
  </si>
  <si>
    <t>　　１ (2)に計上数があるときは(3)、(4)のいずれかに計上数があること。</t>
    <rPh sb="8" eb="10">
      <t>ケイジョウ</t>
    </rPh>
    <rPh sb="10" eb="11">
      <t>スウ</t>
    </rPh>
    <rPh sb="30" eb="33">
      <t>ケイジョウスウ</t>
    </rPh>
    <phoneticPr fontId="4"/>
  </si>
  <si>
    <t>　　　 て交付されるものは、右と左と同時に申請があった場合は｢2｣</t>
    <rPh sb="5" eb="7">
      <t>コウフ</t>
    </rPh>
    <rPh sb="14" eb="15">
      <t>ミギ</t>
    </rPh>
    <rPh sb="16" eb="17">
      <t>ヒダリ</t>
    </rPh>
    <rPh sb="18" eb="20">
      <t>ドウジ</t>
    </rPh>
    <rPh sb="21" eb="23">
      <t>シンセイ</t>
    </rPh>
    <rPh sb="27" eb="29">
      <t>バアイ</t>
    </rPh>
    <phoneticPr fontId="4"/>
  </si>
  <si>
    <t>　　２ (6)に計上数があるときは(7)、(8)のいずれかに計上数があること。</t>
    <phoneticPr fontId="4"/>
  </si>
  <si>
    <t xml:space="preserve">       と計上すること。</t>
    <rPh sb="8" eb="10">
      <t>ケイジョウ</t>
    </rPh>
    <phoneticPr fontId="4"/>
  </si>
  <si>
    <t>　　２ (1)&lt;(2)及び(5)&lt;(6)の時は、その理由を欄外に注記すること。</t>
    <rPh sb="11" eb="12">
      <t>オヨ</t>
    </rPh>
    <rPh sb="21" eb="22">
      <t>トキ</t>
    </rPh>
    <rPh sb="26" eb="28">
      <t>リユウ</t>
    </rPh>
    <rPh sb="29" eb="31">
      <t>ランガイ</t>
    </rPh>
    <rPh sb="32" eb="34">
      <t>チュウキ</t>
    </rPh>
    <phoneticPr fontId="4"/>
  </si>
  <si>
    <t>第１８　身体障害者・児の補装具交付及び修理</t>
    <rPh sb="0" eb="1">
      <t>ダイ</t>
    </rPh>
    <rPh sb="4" eb="6">
      <t>シンタイ</t>
    </rPh>
    <rPh sb="6" eb="9">
      <t>ショウガイシャ</t>
    </rPh>
    <rPh sb="10" eb="11">
      <t>ジ</t>
    </rPh>
    <rPh sb="12" eb="15">
      <t>ホソウグ</t>
    </rPh>
    <rPh sb="15" eb="17">
      <t>コウフ</t>
    </rPh>
    <rPh sb="17" eb="18">
      <t>オヨ</t>
    </rPh>
    <rPh sb="19" eb="21">
      <t>シュウリ</t>
    </rPh>
    <phoneticPr fontId="4"/>
  </si>
  <si>
    <t>　　　　　　　　　　　　　（障害者自立支援法）</t>
    <rPh sb="14" eb="17">
      <t>ショウガイシャ</t>
    </rPh>
    <rPh sb="17" eb="19">
      <t>ジリツ</t>
    </rPh>
    <rPh sb="19" eb="21">
      <t>シエン</t>
    </rPh>
    <rPh sb="21" eb="22">
      <t>ホウ</t>
    </rPh>
    <phoneticPr fontId="4"/>
  </si>
  <si>
    <t>姿勢保持機能付車いす</t>
    <rPh sb="0" eb="2">
      <t>シセイ</t>
    </rPh>
    <rPh sb="2" eb="4">
      <t>ホジ</t>
    </rPh>
    <rPh sb="4" eb="6">
      <t>キノウ</t>
    </rPh>
    <rPh sb="6" eb="7">
      <t>ツ</t>
    </rPh>
    <rPh sb="7" eb="8">
      <t>クルマ</t>
    </rPh>
    <phoneticPr fontId="2"/>
  </si>
  <si>
    <t>リクライニング式普通型</t>
    <rPh sb="7" eb="8">
      <t>シキ</t>
    </rPh>
    <rPh sb="8" eb="10">
      <t>フツウ</t>
    </rPh>
    <rPh sb="10" eb="11">
      <t>カタ</t>
    </rPh>
    <phoneticPr fontId="2"/>
  </si>
  <si>
    <t>前方大車輪型</t>
    <rPh sb="0" eb="1">
      <t>ゼン</t>
    </rPh>
    <rPh sb="1" eb="2">
      <t>ホウ</t>
    </rPh>
    <rPh sb="2" eb="5">
      <t>ダイシャリン</t>
    </rPh>
    <rPh sb="5" eb="6">
      <t>カタ</t>
    </rPh>
    <phoneticPr fontId="2"/>
  </si>
  <si>
    <t>片手駆動型</t>
    <rPh sb="0" eb="2">
      <t>カタテ</t>
    </rPh>
    <rPh sb="2" eb="4">
      <t>クドウ</t>
    </rPh>
    <rPh sb="4" eb="5">
      <t>カタ</t>
    </rPh>
    <phoneticPr fontId="2"/>
  </si>
  <si>
    <t>手押し型</t>
    <rPh sb="0" eb="2">
      <t>テオ</t>
    </rPh>
    <rPh sb="3" eb="4">
      <t>カタ</t>
    </rPh>
    <phoneticPr fontId="2"/>
  </si>
  <si>
    <t>普通型(4.5Km/h)</t>
    <rPh sb="0" eb="2">
      <t>フツウ</t>
    </rPh>
    <rPh sb="2" eb="3">
      <t>ガタ</t>
    </rPh>
    <phoneticPr fontId="4"/>
  </si>
  <si>
    <t>普通型(6Km/h)</t>
    <rPh sb="0" eb="2">
      <t>フツウ</t>
    </rPh>
    <rPh sb="2" eb="3">
      <t>ガタ</t>
    </rPh>
    <phoneticPr fontId="4"/>
  </si>
  <si>
    <t>手動兼用型</t>
    <rPh sb="0" eb="1">
      <t>シュ</t>
    </rPh>
    <rPh sb="1" eb="2">
      <t>ドウ</t>
    </rPh>
    <rPh sb="2" eb="4">
      <t>ケンヨウ</t>
    </rPh>
    <rPh sb="4" eb="5">
      <t>カタ</t>
    </rPh>
    <phoneticPr fontId="2"/>
  </si>
  <si>
    <t>電動リフト式普通型</t>
    <rPh sb="0" eb="2">
      <t>デンドウ</t>
    </rPh>
    <rPh sb="5" eb="6">
      <t>シキ</t>
    </rPh>
    <rPh sb="6" eb="8">
      <t>フツウ</t>
    </rPh>
    <rPh sb="8" eb="9">
      <t>カタ</t>
    </rPh>
    <phoneticPr fontId="2"/>
  </si>
  <si>
    <t>都道府県・指定都市・中核市</t>
    <rPh sb="0" eb="4">
      <t>トドウフケン</t>
    </rPh>
    <rPh sb="5" eb="7">
      <t>シテイ</t>
    </rPh>
    <rPh sb="7" eb="9">
      <t>トシ</t>
    </rPh>
    <rPh sb="10" eb="13">
      <t>チュウカクシ</t>
    </rPh>
    <phoneticPr fontId="2"/>
  </si>
  <si>
    <t>障害者自立支援</t>
    <rPh sb="0" eb="3">
      <t>ショウガイシャ</t>
    </rPh>
    <rPh sb="3" eb="5">
      <t>ジリツ</t>
    </rPh>
    <rPh sb="5" eb="7">
      <t>シエン</t>
    </rPh>
    <phoneticPr fontId="4"/>
  </si>
  <si>
    <t>指定都市　名</t>
    <phoneticPr fontId="4"/>
  </si>
  <si>
    <t xml:space="preserve">             付</t>
    <phoneticPr fontId="4"/>
  </si>
  <si>
    <t xml:space="preserve">             理</t>
    <phoneticPr fontId="4"/>
  </si>
  <si>
    <t>(1)</t>
    <phoneticPr fontId="4"/>
  </si>
  <si>
    <t>義　　肢</t>
    <rPh sb="0" eb="1">
      <t>ギ</t>
    </rPh>
    <rPh sb="3" eb="4">
      <t>アシ</t>
    </rPh>
    <phoneticPr fontId="2"/>
  </si>
  <si>
    <t>装　　具</t>
    <rPh sb="0" eb="1">
      <t>ソウ</t>
    </rPh>
    <rPh sb="3" eb="4">
      <t>グ</t>
    </rPh>
    <phoneticPr fontId="2"/>
  </si>
  <si>
    <t>姿勢保持機能付
電動車いす</t>
    <rPh sb="0" eb="2">
      <t>シセイ</t>
    </rPh>
    <rPh sb="2" eb="4">
      <t>ホジ</t>
    </rPh>
    <rPh sb="4" eb="6">
      <t>キノウ</t>
    </rPh>
    <rPh sb="6" eb="7">
      <t>ツ</t>
    </rPh>
    <rPh sb="8" eb="10">
      <t>デンドウ</t>
    </rPh>
    <rPh sb="10" eb="11">
      <t>クルマ</t>
    </rPh>
    <phoneticPr fontId="2"/>
  </si>
  <si>
    <t>盲人安全つえ</t>
    <rPh sb="0" eb="2">
      <t>モウジン</t>
    </rPh>
    <rPh sb="2" eb="4">
      <t>アンゼン</t>
    </rPh>
    <phoneticPr fontId="2"/>
  </si>
  <si>
    <t>眼　　鏡</t>
    <rPh sb="0" eb="1">
      <t>メ</t>
    </rPh>
    <rPh sb="3" eb="4">
      <t>カガミ</t>
    </rPh>
    <phoneticPr fontId="2"/>
  </si>
  <si>
    <t>弱視眼鏡</t>
    <rPh sb="0" eb="1">
      <t>ジャク</t>
    </rPh>
    <rPh sb="1" eb="2">
      <t>シ</t>
    </rPh>
    <rPh sb="2" eb="3">
      <t>メ</t>
    </rPh>
    <rPh sb="3" eb="4">
      <t>カガミ</t>
    </rPh>
    <phoneticPr fontId="2"/>
  </si>
  <si>
    <t>補　聴　器</t>
    <rPh sb="0" eb="1">
      <t>タスク</t>
    </rPh>
    <rPh sb="2" eb="3">
      <t>チョウ</t>
    </rPh>
    <rPh sb="4" eb="5">
      <t>ウツワ</t>
    </rPh>
    <phoneticPr fontId="2"/>
  </si>
  <si>
    <t>車　い　す</t>
    <rPh sb="0" eb="1">
      <t>クルマ</t>
    </rPh>
    <phoneticPr fontId="2"/>
  </si>
  <si>
    <t>リクライニング式
前方大車輪型</t>
    <rPh sb="7" eb="8">
      <t>シキ</t>
    </rPh>
    <phoneticPr fontId="2"/>
  </si>
  <si>
    <t>リクライニング式
片手駆動型</t>
    <phoneticPr fontId="2"/>
  </si>
  <si>
    <t>電動車いす</t>
    <rPh sb="0" eb="2">
      <t>デンドウ</t>
    </rPh>
    <rPh sb="2" eb="3">
      <t>クルマ</t>
    </rPh>
    <phoneticPr fontId="2"/>
  </si>
  <si>
    <t>電動リクライニング式
普通型</t>
    <rPh sb="0" eb="2">
      <t>デンドウ</t>
    </rPh>
    <rPh sb="9" eb="10">
      <t>シキ</t>
    </rPh>
    <rPh sb="11" eb="13">
      <t>フツウ</t>
    </rPh>
    <rPh sb="13" eb="14">
      <t>カタ</t>
    </rPh>
    <phoneticPr fontId="2"/>
  </si>
  <si>
    <t>座位保持いす</t>
    <rPh sb="0" eb="1">
      <t>ザ</t>
    </rPh>
    <rPh sb="1" eb="2">
      <t>クライ</t>
    </rPh>
    <rPh sb="2" eb="3">
      <t>ホ</t>
    </rPh>
    <rPh sb="3" eb="4">
      <t>モチ</t>
    </rPh>
    <phoneticPr fontId="2"/>
  </si>
  <si>
    <t>起立保持具</t>
    <rPh sb="0" eb="1">
      <t>オコシ</t>
    </rPh>
    <rPh sb="1" eb="2">
      <t>リツ</t>
    </rPh>
    <rPh sb="2" eb="3">
      <t>ホ</t>
    </rPh>
    <rPh sb="3" eb="4">
      <t>モチ</t>
    </rPh>
    <rPh sb="4" eb="5">
      <t>グ</t>
    </rPh>
    <phoneticPr fontId="2"/>
  </si>
  <si>
    <t>歩行器</t>
    <rPh sb="0" eb="1">
      <t>ホ</t>
    </rPh>
    <rPh sb="1" eb="2">
      <t>ギョウ</t>
    </rPh>
    <rPh sb="2" eb="3">
      <t>ウツワ</t>
    </rPh>
    <phoneticPr fontId="2"/>
  </si>
  <si>
    <t>頭部保持具</t>
    <rPh sb="0" eb="1">
      <t>アタマ</t>
    </rPh>
    <rPh sb="1" eb="2">
      <t>ブ</t>
    </rPh>
    <rPh sb="2" eb="3">
      <t>ホ</t>
    </rPh>
    <rPh sb="3" eb="4">
      <t>モチ</t>
    </rPh>
    <rPh sb="4" eb="5">
      <t>グ</t>
    </rPh>
    <phoneticPr fontId="2"/>
  </si>
  <si>
    <t>排便補助具</t>
    <rPh sb="0" eb="1">
      <t>ハイ</t>
    </rPh>
    <rPh sb="1" eb="2">
      <t>ビン</t>
    </rPh>
    <rPh sb="2" eb="3">
      <t>タスク</t>
    </rPh>
    <rPh sb="3" eb="4">
      <t>スケ</t>
    </rPh>
    <rPh sb="4" eb="5">
      <t>グ</t>
    </rPh>
    <phoneticPr fontId="2"/>
  </si>
  <si>
    <t>歩行補助つえ</t>
    <rPh sb="0" eb="1">
      <t>ホ</t>
    </rPh>
    <rPh sb="1" eb="2">
      <t>ギョウ</t>
    </rPh>
    <rPh sb="2" eb="3">
      <t>タスク</t>
    </rPh>
    <rPh sb="3" eb="4">
      <t>スケ</t>
    </rPh>
    <phoneticPr fontId="2"/>
  </si>
  <si>
    <t>その他</t>
    <rPh sb="2" eb="3">
      <t>タ</t>
    </rPh>
    <phoneticPr fontId="2"/>
  </si>
  <si>
    <t>リクライニング式
手押し型</t>
    <phoneticPr fontId="2"/>
  </si>
  <si>
    <t>重度障害者用意思伝達装置</t>
    <rPh sb="0" eb="1">
      <t>シゲル</t>
    </rPh>
    <rPh sb="1" eb="2">
      <t>ド</t>
    </rPh>
    <rPh sb="2" eb="3">
      <t>サワ</t>
    </rPh>
    <rPh sb="3" eb="4">
      <t>ガイ</t>
    </rPh>
    <rPh sb="4" eb="5">
      <t>シャ</t>
    </rPh>
    <rPh sb="5" eb="6">
      <t>ヨウ</t>
    </rPh>
    <rPh sb="6" eb="7">
      <t>イ</t>
    </rPh>
    <rPh sb="7" eb="8">
      <t>オモウ</t>
    </rPh>
    <rPh sb="8" eb="9">
      <t>デン</t>
    </rPh>
    <rPh sb="9" eb="10">
      <t>タチ</t>
    </rPh>
    <rPh sb="10" eb="11">
      <t>ソウ</t>
    </rPh>
    <rPh sb="11" eb="12">
      <t>オキ</t>
    </rPh>
    <phoneticPr fontId="2"/>
  </si>
  <si>
    <t>計</t>
    <rPh sb="0" eb="1">
      <t>ケイ</t>
    </rPh>
    <phoneticPr fontId="2"/>
  </si>
  <si>
    <t>座位保持
装      置</t>
    <rPh sb="0" eb="2">
      <t>ザイ</t>
    </rPh>
    <rPh sb="2" eb="4">
      <t>ホジ</t>
    </rPh>
    <rPh sb="5" eb="6">
      <t>ソウ</t>
    </rPh>
    <rPh sb="12" eb="13">
      <t>オキ</t>
    </rPh>
    <phoneticPr fontId="2"/>
  </si>
  <si>
    <t>高度難聴用ポケット型</t>
    <rPh sb="0" eb="2">
      <t>コウド</t>
    </rPh>
    <rPh sb="2" eb="4">
      <t>ナンチョウ</t>
    </rPh>
    <rPh sb="4" eb="5">
      <t>ヨウ</t>
    </rPh>
    <rPh sb="9" eb="10">
      <t>ガタ</t>
    </rPh>
    <phoneticPr fontId="2"/>
  </si>
  <si>
    <t>高度難聴用耳掛け型</t>
    <rPh sb="0" eb="2">
      <t>コウド</t>
    </rPh>
    <rPh sb="2" eb="4">
      <t>ナンチョウ</t>
    </rPh>
    <rPh sb="4" eb="5">
      <t>ヨウ</t>
    </rPh>
    <rPh sb="5" eb="6">
      <t>ミミ</t>
    </rPh>
    <rPh sb="6" eb="7">
      <t>カ</t>
    </rPh>
    <rPh sb="8" eb="9">
      <t>ガタ</t>
    </rPh>
    <phoneticPr fontId="2"/>
  </si>
  <si>
    <t>重度難聴用ポケット型</t>
    <rPh sb="0" eb="2">
      <t>ジュウド</t>
    </rPh>
    <rPh sb="2" eb="4">
      <t>ナンチョウ</t>
    </rPh>
    <rPh sb="4" eb="5">
      <t>ヨウ</t>
    </rPh>
    <rPh sb="9" eb="10">
      <t>ガタ</t>
    </rPh>
    <phoneticPr fontId="2"/>
  </si>
  <si>
    <t>重度難聴用耳掛け型</t>
    <rPh sb="0" eb="2">
      <t>ジュウド</t>
    </rPh>
    <rPh sb="2" eb="4">
      <t>ナンチョウ</t>
    </rPh>
    <rPh sb="4" eb="5">
      <t>ヨウ</t>
    </rPh>
    <rPh sb="5" eb="6">
      <t>ミミ</t>
    </rPh>
    <rPh sb="6" eb="7">
      <t>カ</t>
    </rPh>
    <rPh sb="8" eb="9">
      <t>ガタ</t>
    </rPh>
    <phoneticPr fontId="2"/>
  </si>
  <si>
    <t>耳あな型（レディメイド）</t>
    <rPh sb="0" eb="1">
      <t>ミミ</t>
    </rPh>
    <rPh sb="3" eb="4">
      <t>ガタ</t>
    </rPh>
    <phoneticPr fontId="2"/>
  </si>
  <si>
    <t>耳あな型（オーダーメイド）</t>
    <rPh sb="0" eb="1">
      <t>ミミ</t>
    </rPh>
    <rPh sb="3" eb="4">
      <t>ガタ</t>
    </rPh>
    <phoneticPr fontId="2"/>
  </si>
  <si>
    <t>義　　鏡</t>
    <rPh sb="0" eb="1">
      <t>ギ</t>
    </rPh>
    <rPh sb="3" eb="4">
      <t>カガミ</t>
    </rPh>
    <phoneticPr fontId="2"/>
  </si>
  <si>
    <t>普通義眼</t>
    <rPh sb="0" eb="2">
      <t>フツウ</t>
    </rPh>
    <rPh sb="2" eb="4">
      <t>ギガン</t>
    </rPh>
    <phoneticPr fontId="4"/>
  </si>
  <si>
    <t>特殊義眼</t>
    <rPh sb="0" eb="2">
      <t>トクシュ</t>
    </rPh>
    <rPh sb="2" eb="4">
      <t>ギガン</t>
    </rPh>
    <phoneticPr fontId="4"/>
  </si>
  <si>
    <t>コンタクト義眼</t>
    <rPh sb="5" eb="7">
      <t>ギガン</t>
    </rPh>
    <phoneticPr fontId="2"/>
  </si>
  <si>
    <t>(13)</t>
    <phoneticPr fontId="2"/>
  </si>
  <si>
    <t>(14)</t>
    <phoneticPr fontId="2"/>
  </si>
  <si>
    <t>(15)</t>
    <phoneticPr fontId="2"/>
  </si>
  <si>
    <t>(16)</t>
    <phoneticPr fontId="2"/>
  </si>
  <si>
    <t>(17)</t>
    <phoneticPr fontId="2"/>
  </si>
  <si>
    <t>(18)</t>
    <phoneticPr fontId="2"/>
  </si>
  <si>
    <t>(11)</t>
    <phoneticPr fontId="2"/>
  </si>
  <si>
    <t>(12)</t>
    <phoneticPr fontId="2"/>
  </si>
  <si>
    <t>骨導式ポケット型</t>
    <rPh sb="0" eb="1">
      <t>コツ</t>
    </rPh>
    <rPh sb="1" eb="2">
      <t>シルベ</t>
    </rPh>
    <rPh sb="2" eb="3">
      <t>シキ</t>
    </rPh>
    <rPh sb="7" eb="8">
      <t>ガタ</t>
    </rPh>
    <phoneticPr fontId="2"/>
  </si>
  <si>
    <t>骨導式眼鏡型</t>
    <rPh sb="0" eb="1">
      <t>ホネ</t>
    </rPh>
    <rPh sb="1" eb="2">
      <t>ミチビ</t>
    </rPh>
    <rPh sb="2" eb="3">
      <t>シキ</t>
    </rPh>
    <rPh sb="3" eb="5">
      <t>ガンキョウ</t>
    </rPh>
    <rPh sb="5" eb="6">
      <t>ガタ</t>
    </rPh>
    <phoneticPr fontId="4"/>
  </si>
  <si>
    <t>(21)</t>
    <phoneticPr fontId="2"/>
  </si>
  <si>
    <t>ティルト式普通型</t>
    <rPh sb="4" eb="5">
      <t>シキ</t>
    </rPh>
    <rPh sb="5" eb="7">
      <t>フツウ</t>
    </rPh>
    <rPh sb="7" eb="8">
      <t>カタ</t>
    </rPh>
    <phoneticPr fontId="2"/>
  </si>
  <si>
    <t>リクライニング・ティルト式普通型</t>
    <rPh sb="12" eb="13">
      <t>シキ</t>
    </rPh>
    <rPh sb="13" eb="15">
      <t>フツウ</t>
    </rPh>
    <rPh sb="15" eb="16">
      <t>カタ</t>
    </rPh>
    <phoneticPr fontId="2"/>
  </si>
  <si>
    <t>手動リフト式普通型</t>
    <rPh sb="0" eb="2">
      <t>シュドウ</t>
    </rPh>
    <rPh sb="5" eb="6">
      <t>シキ</t>
    </rPh>
    <rPh sb="6" eb="8">
      <t>フツウ</t>
    </rPh>
    <rPh sb="8" eb="9">
      <t>カタ</t>
    </rPh>
    <phoneticPr fontId="2"/>
  </si>
  <si>
    <t>レバー駆動型</t>
    <rPh sb="3" eb="5">
      <t>クドウ</t>
    </rPh>
    <rPh sb="5" eb="6">
      <t>カタ</t>
    </rPh>
    <phoneticPr fontId="2"/>
  </si>
  <si>
    <t>(35)</t>
    <phoneticPr fontId="2"/>
  </si>
  <si>
    <t>リクライニング・ティルト式手押し型</t>
    <rPh sb="12" eb="13">
      <t>シキ</t>
    </rPh>
    <rPh sb="13" eb="15">
      <t>テオ</t>
    </rPh>
    <rPh sb="16" eb="17">
      <t>カタ</t>
    </rPh>
    <phoneticPr fontId="2"/>
  </si>
  <si>
    <t>ティルト式手押し型</t>
    <rPh sb="4" eb="5">
      <t>シキ</t>
    </rPh>
    <rPh sb="5" eb="7">
      <t>テオ</t>
    </rPh>
    <rPh sb="8" eb="9">
      <t>ガタ</t>
    </rPh>
    <phoneticPr fontId="2"/>
  </si>
  <si>
    <t>電動リクライニング・ティルト式普通型</t>
    <rPh sb="0" eb="2">
      <t>デンドウ</t>
    </rPh>
    <rPh sb="14" eb="15">
      <t>シキ</t>
    </rPh>
    <rPh sb="15" eb="17">
      <t>フツウ</t>
    </rPh>
    <rPh sb="17" eb="18">
      <t>カタ</t>
    </rPh>
    <phoneticPr fontId="2"/>
  </si>
  <si>
    <t>(19)</t>
    <phoneticPr fontId="2"/>
  </si>
  <si>
    <t>(20)</t>
    <phoneticPr fontId="2"/>
  </si>
  <si>
    <t>(22)</t>
    <phoneticPr fontId="2"/>
  </si>
  <si>
    <t>(23)</t>
    <phoneticPr fontId="2"/>
  </si>
  <si>
    <t>(24)</t>
    <phoneticPr fontId="2"/>
  </si>
  <si>
    <t>(25)</t>
    <phoneticPr fontId="2"/>
  </si>
  <si>
    <t>(26)</t>
    <phoneticPr fontId="2"/>
  </si>
  <si>
    <t>(27)</t>
    <phoneticPr fontId="2"/>
  </si>
  <si>
    <t>(28)</t>
    <phoneticPr fontId="2"/>
  </si>
  <si>
    <t>(29)</t>
    <phoneticPr fontId="2"/>
  </si>
  <si>
    <t>(30)</t>
    <phoneticPr fontId="2"/>
  </si>
  <si>
    <t>(31)</t>
    <phoneticPr fontId="2"/>
  </si>
  <si>
    <t>(32)</t>
    <phoneticPr fontId="2"/>
  </si>
  <si>
    <t>(33)</t>
    <phoneticPr fontId="2"/>
  </si>
  <si>
    <t>(34)</t>
    <phoneticPr fontId="2"/>
  </si>
  <si>
    <t>(36)</t>
    <phoneticPr fontId="2"/>
  </si>
  <si>
    <t>(37)</t>
    <phoneticPr fontId="2"/>
  </si>
  <si>
    <t>(38)</t>
    <phoneticPr fontId="2"/>
  </si>
  <si>
    <t>(39)</t>
    <phoneticPr fontId="2"/>
  </si>
  <si>
    <t>(40)</t>
    <phoneticPr fontId="2"/>
  </si>
  <si>
    <t>(41)</t>
    <phoneticPr fontId="2"/>
  </si>
  <si>
    <t>(42)</t>
    <phoneticPr fontId="2"/>
  </si>
  <si>
    <t>(43)</t>
    <phoneticPr fontId="2"/>
  </si>
  <si>
    <t>(44)</t>
    <phoneticPr fontId="2"/>
  </si>
  <si>
    <t>(45)</t>
    <phoneticPr fontId="2"/>
  </si>
  <si>
    <t>(46)</t>
    <phoneticPr fontId="2"/>
  </si>
  <si>
    <t>(47)</t>
    <phoneticPr fontId="2"/>
  </si>
  <si>
    <t>(48)</t>
    <phoneticPr fontId="2"/>
  </si>
  <si>
    <t>(49)</t>
    <phoneticPr fontId="2"/>
  </si>
  <si>
    <t>(50)</t>
    <phoneticPr fontId="2"/>
  </si>
  <si>
    <t>(51)</t>
    <phoneticPr fontId="2"/>
  </si>
  <si>
    <t>(52)</t>
    <phoneticPr fontId="2"/>
  </si>
  <si>
    <t>(53)</t>
    <phoneticPr fontId="2"/>
  </si>
  <si>
    <t>(54)</t>
    <phoneticPr fontId="2"/>
  </si>
  <si>
    <t>(55)</t>
    <phoneticPr fontId="2"/>
  </si>
  <si>
    <t>(56)</t>
    <phoneticPr fontId="2"/>
  </si>
  <si>
    <t>(57)</t>
    <phoneticPr fontId="2"/>
  </si>
  <si>
    <t>電動ティルト式型普通型</t>
    <rPh sb="0" eb="2">
      <t>デンドウ</t>
    </rPh>
    <rPh sb="6" eb="7">
      <t>シキ</t>
    </rPh>
    <rPh sb="7" eb="8">
      <t>ガタ</t>
    </rPh>
    <rPh sb="8" eb="10">
      <t>フツウ</t>
    </rPh>
    <rPh sb="10" eb="11">
      <t>ガタ</t>
    </rPh>
    <phoneticPr fontId="2"/>
  </si>
  <si>
    <t>（相談支援を利用している障害者等の人数）</t>
    <rPh sb="1" eb="3">
      <t>ソウダン</t>
    </rPh>
    <rPh sb="3" eb="5">
      <t>シエン</t>
    </rPh>
    <rPh sb="6" eb="8">
      <t>リヨウ</t>
    </rPh>
    <rPh sb="12" eb="15">
      <t>ショウガイシャ</t>
    </rPh>
    <rPh sb="15" eb="16">
      <t>トウ</t>
    </rPh>
    <rPh sb="17" eb="18">
      <t>ニン</t>
    </rPh>
    <rPh sb="18" eb="19">
      <t>カズ</t>
    </rPh>
    <phoneticPr fontId="2"/>
  </si>
  <si>
    <t>実人員</t>
    <rPh sb="0" eb="1">
      <t>ジツ</t>
    </rPh>
    <rPh sb="1" eb="3">
      <t>ジンイン</t>
    </rPh>
    <phoneticPr fontId="2"/>
  </si>
  <si>
    <t>身体障害</t>
    <rPh sb="0" eb="2">
      <t>シンタイ</t>
    </rPh>
    <rPh sb="2" eb="4">
      <t>ショウガイ</t>
    </rPh>
    <phoneticPr fontId="2"/>
  </si>
  <si>
    <t>重症心身
障　　害</t>
    <rPh sb="0" eb="2">
      <t>ジュウショウ</t>
    </rPh>
    <rPh sb="2" eb="4">
      <t>シンシン</t>
    </rPh>
    <rPh sb="5" eb="6">
      <t>サワ</t>
    </rPh>
    <rPh sb="8" eb="9">
      <t>ガイ</t>
    </rPh>
    <phoneticPr fontId="2"/>
  </si>
  <si>
    <t>知的障害</t>
    <rPh sb="0" eb="2">
      <t>チテキ</t>
    </rPh>
    <rPh sb="2" eb="4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</si>
  <si>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</si>
  <si>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発達障害</t>
    <rPh sb="0" eb="2">
      <t>ハッタツ</t>
    </rPh>
    <rPh sb="2" eb="4">
      <t>ショウガイ</t>
    </rPh>
    <phoneticPr fontId="2"/>
  </si>
  <si>
    <t>高 次 脳
機能障害</t>
    <rPh sb="0" eb="1">
      <t>タカ</t>
    </rPh>
    <rPh sb="2" eb="3">
      <t>ツギ</t>
    </rPh>
    <rPh sb="4" eb="5">
      <t>ノウ</t>
    </rPh>
    <rPh sb="6" eb="8">
      <t>キノウ</t>
    </rPh>
    <rPh sb="8" eb="10">
      <t>ショウガイ</t>
    </rPh>
    <phoneticPr fontId="2"/>
  </si>
  <si>
    <t>障害者</t>
    <rPh sb="0" eb="3">
      <t>ショウガイシャ</t>
    </rPh>
    <phoneticPr fontId="2"/>
  </si>
  <si>
    <t>障害児</t>
    <rPh sb="0" eb="3">
      <t>ショウガイジ</t>
    </rPh>
    <phoneticPr fontId="2"/>
  </si>
  <si>
    <t>（支援方法）</t>
    <rPh sb="1" eb="3">
      <t>シエン</t>
    </rPh>
    <rPh sb="3" eb="5">
      <t>ホウホウ</t>
    </rPh>
    <phoneticPr fontId="2"/>
  </si>
  <si>
    <t>訪問</t>
    <rPh sb="0" eb="2">
      <t>ホウモン</t>
    </rPh>
    <phoneticPr fontId="2"/>
  </si>
  <si>
    <t>来所相談</t>
    <rPh sb="0" eb="2">
      <t>ライショ</t>
    </rPh>
    <rPh sb="2" eb="4">
      <t>ソウダン</t>
    </rPh>
    <phoneticPr fontId="2"/>
  </si>
  <si>
    <t>同行</t>
    <rPh sb="0" eb="2">
      <t>ドウコウ</t>
    </rPh>
    <phoneticPr fontId="2"/>
  </si>
  <si>
    <t>電話相談</t>
    <rPh sb="0" eb="2">
      <t>デンワ</t>
    </rPh>
    <rPh sb="2" eb="4">
      <t>ソウダン</t>
    </rPh>
    <phoneticPr fontId="2"/>
  </si>
  <si>
    <t>電子メール</t>
    <rPh sb="0" eb="2">
      <t>デンシ</t>
    </rPh>
    <phoneticPr fontId="2"/>
  </si>
  <si>
    <t>個別支援会議</t>
    <rPh sb="0" eb="2">
      <t>コベツ</t>
    </rPh>
    <rPh sb="2" eb="4">
      <t>シエン</t>
    </rPh>
    <rPh sb="4" eb="6">
      <t>カイギ</t>
    </rPh>
    <phoneticPr fontId="2"/>
  </si>
  <si>
    <t>関係機関</t>
    <rPh sb="0" eb="2">
      <t>カンケイ</t>
    </rPh>
    <rPh sb="2" eb="4">
      <t>キカン</t>
    </rPh>
    <phoneticPr fontId="2"/>
  </si>
  <si>
    <t>件数</t>
    <rPh sb="0" eb="2">
      <t>ケンスウ</t>
    </rPh>
    <phoneticPr fontId="2"/>
  </si>
  <si>
    <t>（支援内容）</t>
    <rPh sb="1" eb="3">
      <t>シエン</t>
    </rPh>
    <rPh sb="3" eb="5">
      <t>ナイヨウ</t>
    </rPh>
    <phoneticPr fontId="2"/>
  </si>
  <si>
    <t>福祉サービス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の利用等に関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する支援</t>
    <rPh sb="0" eb="2">
      <t>フクシ</t>
    </rPh>
    <rPh sb="119" eb="121">
      <t>リヨウ</t>
    </rPh>
    <rPh sb="121" eb="122">
      <t>トウ</t>
    </rPh>
    <rPh sb="123" eb="124">
      <t>カン</t>
    </rPh>
    <rPh sb="244" eb="246">
      <t>シエン</t>
    </rPh>
    <phoneticPr fontId="10"/>
  </si>
  <si>
    <t>障害や病状の理解に関する支援</t>
    <rPh sb="0" eb="2">
      <t>ショウガイ</t>
    </rPh>
    <rPh sb="3" eb="5">
      <t>ビョウジョウ</t>
    </rPh>
    <rPh sb="6" eb="8">
      <t>リカイ</t>
    </rPh>
    <rPh sb="9" eb="10">
      <t>カン</t>
    </rPh>
    <rPh sb="12" eb="14">
      <t>シエン</t>
    </rPh>
    <phoneticPr fontId="10"/>
  </si>
  <si>
    <t>健康・医療に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関する支援</t>
    <rPh sb="0" eb="2">
      <t>ケンコウ</t>
    </rPh>
    <rPh sb="3" eb="5">
      <t>イリョウ</t>
    </rPh>
    <rPh sb="125" eb="126">
      <t>カン</t>
    </rPh>
    <rPh sb="128" eb="130">
      <t>シエン</t>
    </rPh>
    <phoneticPr fontId="10"/>
  </si>
  <si>
    <t>不安の解消・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情緒安定に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関する支援</t>
    <rPh sb="0" eb="2">
      <t>フアン</t>
    </rPh>
    <rPh sb="3" eb="5">
      <t>カイショウ</t>
    </rPh>
    <rPh sb="124" eb="126">
      <t>ジョウチョ</t>
    </rPh>
    <rPh sb="126" eb="128">
      <t>アンテイ</t>
    </rPh>
    <rPh sb="249" eb="250">
      <t>カン</t>
    </rPh>
    <rPh sb="252" eb="254">
      <t>シエン</t>
    </rPh>
    <phoneticPr fontId="10"/>
  </si>
  <si>
    <t>保育・教育に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関する支援</t>
    <rPh sb="0" eb="2">
      <t>ホイク</t>
    </rPh>
    <rPh sb="3" eb="5">
      <t>キョウイク</t>
    </rPh>
    <rPh sb="123" eb="124">
      <t>カン</t>
    </rPh>
    <rPh sb="126" eb="128">
      <t>シエン</t>
    </rPh>
    <phoneticPr fontId="10"/>
  </si>
  <si>
    <t>家族関係・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人間関係に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関する支援</t>
    <rPh sb="0" eb="2">
      <t>カゾク</t>
    </rPh>
    <rPh sb="2" eb="4">
      <t>カンケイ</t>
    </rPh>
    <rPh sb="123" eb="125">
      <t>ニンゲン</t>
    </rPh>
    <rPh sb="125" eb="127">
      <t>カンケイ</t>
    </rPh>
    <rPh sb="246" eb="247">
      <t>カン</t>
    </rPh>
    <rPh sb="249" eb="251">
      <t>シエン</t>
    </rPh>
    <phoneticPr fontId="10"/>
  </si>
  <si>
    <t>家計・経済に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関する支援</t>
    <rPh sb="0" eb="2">
      <t>カケイ</t>
    </rPh>
    <rPh sb="3" eb="5">
      <t>ケイザイ</t>
    </rPh>
    <rPh sb="123" eb="124">
      <t>カン</t>
    </rPh>
    <rPh sb="126" eb="128">
      <t>シエン</t>
    </rPh>
    <phoneticPr fontId="10"/>
  </si>
  <si>
    <t>生活技術に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関する支援</t>
    <rPh sb="0" eb="2">
      <t>セイカツ</t>
    </rPh>
    <rPh sb="2" eb="4">
      <t>ギジュツ</t>
    </rPh>
    <rPh sb="125" eb="126">
      <t>カン</t>
    </rPh>
    <rPh sb="128" eb="130">
      <t>シエン</t>
    </rPh>
    <phoneticPr fontId="10"/>
  </si>
  <si>
    <t>就労に関する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支援</t>
    <rPh sb="0" eb="2">
      <t>シュウロウ</t>
    </rPh>
    <rPh sb="3" eb="4">
      <t>カン</t>
    </rPh>
    <rPh sb="127" eb="129">
      <t>シエン</t>
    </rPh>
    <phoneticPr fontId="10"/>
  </si>
  <si>
    <t>社会参加・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余暇活動に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関する支援</t>
    <rPh sb="0" eb="2">
      <t>シャカイ</t>
    </rPh>
    <rPh sb="2" eb="4">
      <t>サンカ</t>
    </rPh>
    <rPh sb="124" eb="126">
      <t>ヨカ</t>
    </rPh>
    <rPh sb="126" eb="128">
      <t>カツドウ</t>
    </rPh>
    <rPh sb="247" eb="248">
      <t>カン</t>
    </rPh>
    <rPh sb="250" eb="252">
      <t>シエン</t>
    </rPh>
    <phoneticPr fontId="10"/>
  </si>
  <si>
    <t>権利擁護に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関する支援</t>
    <rPh sb="0" eb="2">
      <t>ケンリ</t>
    </rPh>
    <rPh sb="2" eb="4">
      <t>ヨウゴ</t>
    </rPh>
    <rPh sb="124" eb="125">
      <t>カン</t>
    </rPh>
    <rPh sb="127" eb="129">
      <t>シエン</t>
    </rPh>
    <phoneticPr fontId="10"/>
  </si>
  <si>
    <t>その他</t>
    <rPh sb="2" eb="3">
      <t>ホカ</t>
    </rPh>
    <phoneticPr fontId="10"/>
  </si>
  <si>
    <t>計</t>
    <rPh sb="0" eb="1">
      <t>ケイ</t>
    </rPh>
    <phoneticPr fontId="10"/>
  </si>
  <si>
    <t>（再掲）ピアカウンセラー</t>
    <rPh sb="1" eb="3">
      <t>サイケイ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</si>
  <si>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</si>
  <si>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障害者相談支援　内訳（令和　　年　　月分）</t>
    <rPh sb="0" eb="3">
      <t>ショウガイシャ</t>
    </rPh>
    <rPh sb="3" eb="5">
      <t>ソウダン</t>
    </rPh>
    <rPh sb="5" eb="7">
      <t>シエン</t>
    </rPh>
    <rPh sb="8" eb="10">
      <t>ウチワケ</t>
    </rPh>
    <rPh sb="11" eb="13">
      <t>レイワ</t>
    </rPh>
    <rPh sb="15" eb="16">
      <t>ネン</t>
    </rPh>
    <rPh sb="18" eb="20">
      <t>ガツブン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</si>
</sst>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8" formatCode="\(\1\)"/>
    <numFmt numFmtId="186" formatCode="\(#\)"/>
    <numFmt numFmtId="191" formatCode="0_ "/>
    <numFmt numFmtId="224" formatCode="\(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18" fillId="0" borderId="0"/>
    <xf numFmtId="0" fontId="7" fillId="0" borderId="0">
      <alignment vertical="center"/>
    </xf>
  </cellStyleXfs>
  <cellXfs count="144">
    <xf numFmtId="0" fontId="0" fillId="0" borderId="0" xfId="0"/>
    <xf numFmtId="0" fontId="9" fillId="0" borderId="0" xfId="0" applyFont="1" applyProtection="1">
      <protection hidden="1"/>
    </xf>
    <xf numFmtId="0" fontId="9" fillId="0" borderId="0" xfId="3" applyFont="1" applyProtection="1">
      <alignment vertical="center"/>
      <protection hidden="1"/>
    </xf>
    <xf numFmtId="0" fontId="0" fillId="0" borderId="0" xfId="0" applyProtection="1">
      <protection hidden="1"/>
    </xf>
    <xf numFmtId="49" fontId="13" fillId="2" borderId="0" xfId="0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49" fontId="7" fillId="0" borderId="0" xfId="0" applyNumberFormat="1" applyFont="1" applyBorder="1" applyAlignment="1" applyProtection="1">
      <protection hidden="1"/>
    </xf>
    <xf numFmtId="0" fontId="7" fillId="0" borderId="0" xfId="0" applyFont="1" applyProtection="1">
      <protection hidden="1"/>
    </xf>
    <xf numFmtId="49" fontId="7" fillId="0" borderId="1" xfId="0" applyNumberFormat="1" applyFont="1" applyBorder="1" applyAlignment="1" applyProtection="1">
      <protection hidden="1"/>
    </xf>
    <xf numFmtId="0" fontId="5" fillId="0" borderId="0" xfId="0" applyFont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6" xfId="0" applyFill="1" applyBorder="1" applyProtection="1">
      <protection hidden="1"/>
    </xf>
    <xf numFmtId="49" fontId="0" fillId="0" borderId="0" xfId="0" applyNumberFormat="1" applyProtection="1">
      <protection hidden="1"/>
    </xf>
    <xf numFmtId="49" fontId="0" fillId="3" borderId="7" xfId="0" applyNumberFormat="1" applyFill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3" fillId="0" borderId="0" xfId="0" applyNumberFormat="1" applyFont="1" applyFill="1" applyProtection="1">
      <protection hidden="1"/>
    </xf>
    <xf numFmtId="0" fontId="7" fillId="0" borderId="1" xfId="0" applyFont="1" applyBorder="1" applyAlignment="1" applyProtection="1">
      <alignment horizontal="right" vertical="center"/>
      <protection hidden="1"/>
    </xf>
    <xf numFmtId="0" fontId="9" fillId="0" borderId="8" xfId="0" applyNumberFormat="1" applyFont="1" applyBorder="1" applyAlignment="1" applyProtection="1">
      <alignment horizontal="right" vertical="center"/>
      <protection hidden="1"/>
    </xf>
    <xf numFmtId="0" fontId="5" fillId="0" borderId="0" xfId="0" applyNumberFormat="1" applyFont="1" applyFill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NumberFormat="1" applyBorder="1" applyProtection="1">
      <protection hidden="1"/>
    </xf>
    <xf numFmtId="0" fontId="13" fillId="0" borderId="0" xfId="0" applyFont="1" applyProtection="1">
      <protection hidden="1"/>
    </xf>
    <xf numFmtId="0" fontId="9" fillId="4" borderId="9" xfId="0" applyFont="1" applyFill="1" applyBorder="1" applyProtection="1">
      <protection hidden="1"/>
    </xf>
    <xf numFmtId="0" fontId="9" fillId="4" borderId="10" xfId="0" applyFont="1" applyFill="1" applyBorder="1" applyProtection="1">
      <protection hidden="1"/>
    </xf>
    <xf numFmtId="49" fontId="0" fillId="4" borderId="11" xfId="0" applyNumberFormat="1" applyFill="1" applyBorder="1" applyProtection="1">
      <protection hidden="1"/>
    </xf>
    <xf numFmtId="0" fontId="9" fillId="4" borderId="12" xfId="0" applyFont="1" applyFill="1" applyBorder="1" applyProtection="1">
      <protection hidden="1"/>
    </xf>
    <xf numFmtId="0" fontId="9" fillId="4" borderId="0" xfId="0" applyFont="1" applyFill="1" applyBorder="1" applyProtection="1">
      <protection hidden="1"/>
    </xf>
    <xf numFmtId="49" fontId="0" fillId="4" borderId="13" xfId="0" applyNumberFormat="1" applyFill="1" applyBorder="1" applyProtection="1"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49" fontId="0" fillId="4" borderId="14" xfId="0" applyNumberFormat="1" applyFill="1" applyBorder="1" applyAlignment="1" applyProtection="1">
      <alignment horizontal="center" vertical="center"/>
      <protection hidden="1"/>
    </xf>
    <xf numFmtId="49" fontId="0" fillId="4" borderId="1" xfId="0" applyNumberFormat="1" applyFill="1" applyBorder="1" applyAlignment="1" applyProtection="1">
      <alignment horizontal="center" vertical="center"/>
      <protection hidden="1"/>
    </xf>
    <xf numFmtId="49" fontId="0" fillId="4" borderId="15" xfId="0" applyNumberFormat="1" applyFill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91" fontId="8" fillId="0" borderId="0" xfId="0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49" fontId="7" fillId="0" borderId="0" xfId="0" applyNumberFormat="1" applyFont="1" applyProtection="1">
      <protection hidden="1"/>
    </xf>
    <xf numFmtId="0" fontId="7" fillId="0" borderId="0" xfId="0" applyNumberFormat="1" applyFont="1" applyProtection="1">
      <protection hidden="1"/>
    </xf>
    <xf numFmtId="0" fontId="5" fillId="0" borderId="16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0" fillId="0" borderId="16" xfId="0" applyBorder="1" applyProtection="1"/>
    <xf numFmtId="0" fontId="0" fillId="0" borderId="16" xfId="0" applyNumberFormat="1" applyBorder="1" applyProtection="1"/>
    <xf numFmtId="0" fontId="0" fillId="0" borderId="17" xfId="0" applyBorder="1" applyProtection="1"/>
    <xf numFmtId="0" fontId="0" fillId="0" borderId="0" xfId="0" applyProtection="1"/>
    <xf numFmtId="0" fontId="0" fillId="0" borderId="0" xfId="0" applyBorder="1" applyProtection="1"/>
    <xf numFmtId="0" fontId="0" fillId="0" borderId="0" xfId="0" applyNumberFormat="1" applyBorder="1" applyProtection="1"/>
    <xf numFmtId="0" fontId="0" fillId="0" borderId="18" xfId="0" applyBorder="1" applyProtection="1"/>
    <xf numFmtId="0" fontId="0" fillId="0" borderId="19" xfId="0" applyBorder="1" applyProtection="1"/>
    <xf numFmtId="0" fontId="7" fillId="0" borderId="1" xfId="0" applyFont="1" applyBorder="1" applyProtection="1">
      <protection hidden="1"/>
    </xf>
    <xf numFmtId="191" fontId="8" fillId="2" borderId="8" xfId="0" applyNumberFormat="1" applyFont="1" applyFill="1" applyBorder="1" applyAlignment="1">
      <alignment vertical="center"/>
    </xf>
    <xf numFmtId="0" fontId="0" fillId="5" borderId="0" xfId="0" applyFill="1"/>
    <xf numFmtId="0" fontId="12" fillId="5" borderId="0" xfId="0" applyFont="1" applyFill="1"/>
    <xf numFmtId="49" fontId="0" fillId="5" borderId="0" xfId="0" applyNumberFormat="1" applyFill="1"/>
    <xf numFmtId="0" fontId="0" fillId="5" borderId="0" xfId="0" applyFill="1" applyAlignment="1">
      <alignment vertical="center"/>
    </xf>
    <xf numFmtId="0" fontId="5" fillId="5" borderId="0" xfId="0" applyFont="1" applyFill="1" applyAlignment="1">
      <alignment vertical="center"/>
    </xf>
    <xf numFmtId="0" fontId="0" fillId="5" borderId="0" xfId="0" applyNumberFormat="1" applyFill="1"/>
    <xf numFmtId="0" fontId="12" fillId="0" borderId="0" xfId="0" applyFont="1"/>
    <xf numFmtId="49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NumberFormat="1"/>
    <xf numFmtId="0" fontId="0" fillId="6" borderId="0" xfId="0" applyFill="1"/>
    <xf numFmtId="0" fontId="0" fillId="7" borderId="0" xfId="0" applyFill="1" applyProtection="1">
      <protection hidden="1"/>
    </xf>
    <xf numFmtId="49" fontId="0" fillId="7" borderId="0" xfId="0" applyNumberFormat="1" applyFill="1" applyProtection="1">
      <protection hidden="1"/>
    </xf>
    <xf numFmtId="0" fontId="0" fillId="7" borderId="0" xfId="0" applyNumberFormat="1" applyFill="1" applyProtection="1">
      <protection hidden="1"/>
    </xf>
    <xf numFmtId="0" fontId="14" fillId="8" borderId="3" xfId="0" applyFont="1" applyFill="1" applyBorder="1" applyAlignment="1" applyProtection="1">
      <alignment horizontal="distributed" vertical="center" shrinkToFit="1"/>
      <protection hidden="1"/>
    </xf>
    <xf numFmtId="0" fontId="14" fillId="8" borderId="3" xfId="0" applyFont="1" applyFill="1" applyBorder="1" applyAlignment="1" applyProtection="1">
      <alignment horizontal="distributed" vertical="center"/>
      <protection hidden="1"/>
    </xf>
    <xf numFmtId="0" fontId="14" fillId="8" borderId="4" xfId="0" applyFont="1" applyFill="1" applyBorder="1" applyAlignment="1" applyProtection="1">
      <alignment horizontal="distributed" vertical="center"/>
      <protection hidden="1"/>
    </xf>
    <xf numFmtId="0" fontId="14" fillId="8" borderId="3" xfId="0" applyFont="1" applyFill="1" applyBorder="1" applyAlignment="1" applyProtection="1">
      <alignment horizontal="distributed" vertical="center" wrapText="1"/>
      <protection hidden="1"/>
    </xf>
    <xf numFmtId="49" fontId="14" fillId="8" borderId="5" xfId="0" applyNumberFormat="1" applyFont="1" applyFill="1" applyBorder="1" applyAlignment="1" applyProtection="1">
      <alignment horizontal="center" vertical="center"/>
      <protection hidden="1"/>
    </xf>
    <xf numFmtId="49" fontId="14" fillId="8" borderId="11" xfId="0" applyNumberFormat="1" applyFont="1" applyFill="1" applyBorder="1" applyAlignment="1" applyProtection="1">
      <alignment horizontal="center" vertical="center"/>
      <protection hidden="1"/>
    </xf>
    <xf numFmtId="49" fontId="14" fillId="8" borderId="20" xfId="0" applyNumberFormat="1" applyFont="1" applyFill="1" applyBorder="1" applyAlignment="1" applyProtection="1">
      <alignment horizontal="center" vertical="center"/>
      <protection hidden="1"/>
    </xf>
    <xf numFmtId="0" fontId="14" fillId="8" borderId="4" xfId="0" applyFont="1" applyFill="1" applyBorder="1" applyAlignment="1" applyProtection="1">
      <alignment horizontal="distributed" vertical="center" wrapText="1"/>
      <protection hidden="1"/>
    </xf>
    <xf numFmtId="0" fontId="16" fillId="8" borderId="3" xfId="0" applyFont="1" applyFill="1" applyBorder="1" applyAlignment="1" applyProtection="1">
      <alignment horizontal="distributed" vertical="center"/>
      <protection hidden="1"/>
    </xf>
    <xf numFmtId="0" fontId="9" fillId="0" borderId="0" xfId="2" applyFont="1" applyFill="1" applyAlignment="1" applyProtection="1">
      <alignment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hidden="1"/>
    </xf>
    <xf numFmtId="0" fontId="7" fillId="0" borderId="0" xfId="2" applyFont="1" applyFill="1" applyAlignment="1" applyProtection="1">
      <alignment horizontal="center" vertical="center"/>
      <protection hidden="1"/>
    </xf>
    <xf numFmtId="0" fontId="17" fillId="0" borderId="0" xfId="0" applyFont="1" applyFill="1"/>
    <xf numFmtId="0" fontId="7" fillId="0" borderId="0" xfId="0" applyFont="1" applyFill="1"/>
    <xf numFmtId="0" fontId="3" fillId="9" borderId="14" xfId="0" applyFont="1" applyFill="1" applyBorder="1"/>
    <xf numFmtId="0" fontId="0" fillId="0" borderId="0" xfId="0" applyFont="1" applyFill="1"/>
    <xf numFmtId="0" fontId="7" fillId="9" borderId="9" xfId="0" applyFont="1" applyFill="1" applyBorder="1"/>
    <xf numFmtId="6" fontId="7" fillId="9" borderId="21" xfId="1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justifyLastLine="1"/>
    </xf>
    <xf numFmtId="191" fontId="11" fillId="0" borderId="22" xfId="0" applyNumberFormat="1" applyFont="1" applyFill="1" applyBorder="1" applyAlignment="1" applyProtection="1">
      <alignment vertical="center"/>
      <protection locked="0"/>
    </xf>
    <xf numFmtId="191" fontId="11" fillId="0" borderId="4" xfId="0" applyNumberFormat="1" applyFont="1" applyFill="1" applyBorder="1" applyAlignment="1" applyProtection="1">
      <alignment vertical="center"/>
      <protection locked="0"/>
    </xf>
    <xf numFmtId="191" fontId="11" fillId="0" borderId="3" xfId="0" applyNumberFormat="1" applyFont="1" applyFill="1" applyBorder="1" applyAlignment="1" applyProtection="1">
      <alignment vertical="center"/>
      <protection locked="0"/>
    </xf>
    <xf numFmtId="191" fontId="11" fillId="0" borderId="8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7" fillId="0" borderId="14" xfId="0" applyFont="1" applyFill="1" applyBorder="1" applyAlignment="1">
      <alignment horizontal="distributed" vertical="center" justifyLastLine="1"/>
    </xf>
    <xf numFmtId="191" fontId="11" fillId="0" borderId="23" xfId="0" applyNumberFormat="1" applyFont="1" applyFill="1" applyBorder="1" applyAlignment="1">
      <alignment vertical="center"/>
    </xf>
    <xf numFmtId="191" fontId="11" fillId="0" borderId="1" xfId="0" applyNumberFormat="1" applyFont="1" applyFill="1" applyBorder="1" applyAlignment="1">
      <alignment vertical="center"/>
    </xf>
    <xf numFmtId="191" fontId="11" fillId="0" borderId="14" xfId="0" applyNumberFormat="1" applyFont="1" applyFill="1" applyBorder="1" applyAlignment="1">
      <alignment vertical="center"/>
    </xf>
    <xf numFmtId="191" fontId="11" fillId="0" borderId="8" xfId="0" applyNumberFormat="1" applyFont="1" applyFill="1" applyBorder="1" applyAlignment="1">
      <alignment vertical="center"/>
    </xf>
    <xf numFmtId="0" fontId="7" fillId="9" borderId="9" xfId="0" applyFont="1" applyFill="1" applyBorder="1" applyAlignment="1">
      <alignment horizontal="distributed" vertical="center" justifyLastLine="1"/>
    </xf>
    <xf numFmtId="0" fontId="7" fillId="9" borderId="2" xfId="0" applyFont="1" applyFill="1" applyBorder="1" applyAlignment="1">
      <alignment horizontal="distributed" vertical="center" justifyLastLine="1"/>
    </xf>
    <xf numFmtId="191" fontId="11" fillId="0" borderId="14" xfId="0" applyNumberFormat="1" applyFont="1" applyFill="1" applyBorder="1" applyAlignment="1" applyProtection="1">
      <alignment vertical="center"/>
      <protection locked="0"/>
    </xf>
    <xf numFmtId="191" fontId="11" fillId="0" borderId="7" xfId="0" applyNumberFormat="1" applyFont="1" applyFill="1" applyBorder="1" applyAlignment="1" applyProtection="1">
      <alignment vertical="center"/>
      <protection locked="0"/>
    </xf>
    <xf numFmtId="191" fontId="11" fillId="0" borderId="7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horizontal="distributed" wrapText="1"/>
    </xf>
    <xf numFmtId="0" fontId="7" fillId="9" borderId="2" xfId="0" applyFont="1" applyFill="1" applyBorder="1" applyAlignment="1">
      <alignment horizontal="distributed" vertical="center" wrapText="1"/>
    </xf>
    <xf numFmtId="0" fontId="13" fillId="0" borderId="0" xfId="0" applyFont="1" applyFill="1"/>
    <xf numFmtId="0" fontId="0" fillId="0" borderId="0" xfId="0" applyFont="1" applyFill="1" applyBorder="1"/>
    <xf numFmtId="0" fontId="7" fillId="0" borderId="0" xfId="2" applyFont="1" applyFill="1" applyAlignment="1" applyProtection="1">
      <alignment vertical="center"/>
      <protection hidden="1"/>
    </xf>
    <xf numFmtId="0" fontId="3" fillId="0" borderId="14" xfId="0" applyFont="1" applyFill="1" applyBorder="1" applyAlignment="1">
      <alignment horizontal="left" vertical="center" wrapText="1"/>
    </xf>
    <xf numFmtId="178" fontId="3" fillId="9" borderId="23" xfId="0" applyNumberFormat="1" applyFont="1" applyFill="1" applyBorder="1" applyAlignment="1">
      <alignment horizontal="center" vertical="center"/>
    </xf>
    <xf numFmtId="186" fontId="3" fillId="9" borderId="15" xfId="0" applyNumberFormat="1" applyFont="1" applyFill="1" applyBorder="1" applyAlignment="1">
      <alignment horizontal="center" vertical="center"/>
    </xf>
    <xf numFmtId="186" fontId="3" fillId="9" borderId="7" xfId="0" applyNumberFormat="1" applyFont="1" applyFill="1" applyBorder="1" applyAlignment="1">
      <alignment horizontal="center" vertical="center"/>
    </xf>
    <xf numFmtId="178" fontId="3" fillId="9" borderId="14" xfId="0" applyNumberFormat="1" applyFont="1" applyFill="1" applyBorder="1" applyAlignment="1">
      <alignment horizontal="center"/>
    </xf>
    <xf numFmtId="186" fontId="3" fillId="9" borderId="7" xfId="0" applyNumberFormat="1" applyFont="1" applyFill="1" applyBorder="1" applyAlignment="1">
      <alignment horizontal="center"/>
    </xf>
    <xf numFmtId="224" fontId="3" fillId="9" borderId="14" xfId="0" applyNumberFormat="1" applyFont="1" applyFill="1" applyBorder="1" applyAlignment="1">
      <alignment horizontal="center"/>
    </xf>
    <xf numFmtId="224" fontId="3" fillId="9" borderId="7" xfId="0" applyNumberFormat="1" applyFont="1" applyFill="1" applyBorder="1" applyAlignment="1">
      <alignment horizontal="center"/>
    </xf>
    <xf numFmtId="0" fontId="19" fillId="0" borderId="0" xfId="0" applyFont="1" applyFill="1"/>
    <xf numFmtId="49" fontId="15" fillId="0" borderId="0" xfId="2" applyNumberFormat="1" applyFont="1" applyFill="1" applyAlignment="1" applyProtection="1">
      <alignment horizontal="center" vertical="center"/>
      <protection hidden="1"/>
    </xf>
    <xf numFmtId="49" fontId="6" fillId="0" borderId="8" xfId="2" applyNumberFormat="1" applyFont="1" applyFill="1" applyBorder="1" applyAlignment="1" applyProtection="1">
      <alignment horizontal="center" vertical="center"/>
      <protection hidden="1"/>
    </xf>
    <xf numFmtId="0" fontId="14" fillId="8" borderId="24" xfId="0" applyFont="1" applyFill="1" applyBorder="1" applyAlignment="1" applyProtection="1">
      <alignment horizontal="center" vertical="center"/>
      <protection hidden="1"/>
    </xf>
    <xf numFmtId="0" fontId="14" fillId="8" borderId="25" xfId="0" applyFont="1" applyFill="1" applyBorder="1" applyAlignment="1" applyProtection="1">
      <alignment horizontal="center" vertical="center"/>
      <protection hidden="1"/>
    </xf>
    <xf numFmtId="0" fontId="14" fillId="8" borderId="2" xfId="0" applyFont="1" applyFill="1" applyBorder="1" applyAlignment="1" applyProtection="1">
      <alignment horizontal="center" vertical="center"/>
      <protection hidden="1"/>
    </xf>
    <xf numFmtId="0" fontId="14" fillId="8" borderId="6" xfId="0" applyFont="1" applyFill="1" applyBorder="1" applyAlignment="1" applyProtection="1">
      <alignment horizontal="center" vertical="center"/>
      <protection hidden="1"/>
    </xf>
    <xf numFmtId="0" fontId="14" fillId="8" borderId="7" xfId="0" applyFont="1" applyFill="1" applyBorder="1" applyAlignment="1" applyProtection="1">
      <alignment horizontal="center" vertical="center"/>
      <protection hidden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8" borderId="3" xfId="0" applyFont="1" applyFill="1" applyBorder="1" applyAlignment="1" applyProtection="1">
      <alignment horizontal="distributed" vertical="center"/>
      <protection hidden="1"/>
    </xf>
    <xf numFmtId="0" fontId="14" fillId="8" borderId="4" xfId="0" applyFont="1" applyFill="1" applyBorder="1" applyAlignment="1" applyProtection="1">
      <alignment horizontal="distributed" vertical="center"/>
      <protection hidden="1"/>
    </xf>
    <xf numFmtId="0" fontId="14" fillId="8" borderId="26" xfId="0" applyFont="1" applyFill="1" applyBorder="1" applyAlignment="1" applyProtection="1">
      <alignment horizontal="distributed" vertical="center"/>
      <protection hidden="1"/>
    </xf>
    <xf numFmtId="0" fontId="14" fillId="8" borderId="27" xfId="0" applyFont="1" applyFill="1" applyBorder="1" applyAlignment="1" applyProtection="1">
      <alignment horizontal="distributed" vertical="center"/>
      <protection hidden="1"/>
    </xf>
    <xf numFmtId="0" fontId="14" fillId="8" borderId="2" xfId="0" applyFont="1" applyFill="1" applyBorder="1" applyAlignment="1" applyProtection="1">
      <alignment horizontal="center" vertical="center" wrapText="1"/>
      <protection hidden="1"/>
    </xf>
    <xf numFmtId="49" fontId="15" fillId="0" borderId="0" xfId="2" applyNumberFormat="1" applyFont="1" applyFill="1" applyAlignment="1" applyProtection="1">
      <alignment horizontal="center" vertical="center"/>
      <protection hidden="1"/>
    </xf>
    <xf numFmtId="49" fontId="15" fillId="0" borderId="8" xfId="2" applyNumberFormat="1" applyFont="1" applyFill="1" applyBorder="1" applyAlignment="1" applyProtection="1">
      <alignment horizontal="center" vertical="center"/>
      <protection hidden="1"/>
    </xf>
  </cellXfs>
  <cellStyles count="4">
    <cellStyle name="通貨" xfId="1" builtinId="7"/>
    <cellStyle name="標準" xfId="0" builtinId="0"/>
    <cellStyle name="標準_22,23,23の2" xfId="2"/>
    <cellStyle name="標準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16</xdr:row>
      <xdr:rowOff>152400</xdr:rowOff>
    </xdr:from>
    <xdr:to>
      <xdr:col>1</xdr:col>
      <xdr:colOff>781050</xdr:colOff>
      <xdr:row>17</xdr:row>
      <xdr:rowOff>142875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266700" y="3152775"/>
          <a:ext cx="695325" cy="238125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義　　　肢</a:t>
          </a:r>
        </a:p>
      </xdr:txBody>
    </xdr:sp>
    <xdr:clientData/>
  </xdr:twoCellAnchor>
  <xdr:twoCellAnchor>
    <xdr:from>
      <xdr:col>1</xdr:col>
      <xdr:colOff>19050</xdr:colOff>
      <xdr:row>19</xdr:row>
      <xdr:rowOff>190500</xdr:rowOff>
    </xdr:from>
    <xdr:to>
      <xdr:col>1</xdr:col>
      <xdr:colOff>714375</xdr:colOff>
      <xdr:row>20</xdr:row>
      <xdr:rowOff>152400</xdr:rowOff>
    </xdr:to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200025" y="3933825"/>
          <a:ext cx="695325" cy="2095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装　    具</a:t>
          </a:r>
        </a:p>
      </xdr:txBody>
    </xdr:sp>
    <xdr:clientData/>
  </xdr:twoCellAnchor>
  <xdr:twoCellAnchor>
    <xdr:from>
      <xdr:col>1</xdr:col>
      <xdr:colOff>66675</xdr:colOff>
      <xdr:row>30</xdr:row>
      <xdr:rowOff>133350</xdr:rowOff>
    </xdr:from>
    <xdr:to>
      <xdr:col>1</xdr:col>
      <xdr:colOff>742950</xdr:colOff>
      <xdr:row>31</xdr:row>
      <xdr:rowOff>152400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247650" y="6105525"/>
          <a:ext cx="676275" cy="2667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眼　　　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33350" y="245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年度末現在委託児童数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133350" y="245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（里親の種類別）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（再  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掲）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 fLocksText="0">
      <xdr:nvSpPr>
        <xdr:cNvPr id="3076" name="Text Box 4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注記欄：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 fLocksWithSheet="0"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養育里親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短期里親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専門里親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親族里親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養育里親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短期里親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専門里親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親族里親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85" name="Rectangle 13"/>
        <xdr:cNvSpPr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（再  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掲）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86" name="Text Box 14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　　　　　　　院　　　　　　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87" name="Text Box 15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　　　　　　　院　　　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88" name="Text Box 16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育　　　　成　　　　医　　　　療</a:t>
          </a:r>
        </a:p>
      </xdr:txBody>
    </xdr:sp>
    <xdr:clientData/>
  </xdr:twoCellAnchor>
  <xdr:twoCellAnchor>
    <xdr:from>
      <xdr:col>1</xdr:col>
      <xdr:colOff>219075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137" name="Text Box 65"/>
        <xdr:cNvSpPr txBox="1">
          <a:spLocks noChangeArrowheads="1"/>
        </xdr:cNvSpPr>
      </xdr:nvSpPr>
      <xdr:spPr bwMode="auto">
        <a:xfrm>
          <a:off x="352425" y="11687175"/>
          <a:ext cx="1562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（再掲）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ピアカウンセラー</a:t>
          </a:r>
        </a:p>
      </xdr:txBody>
    </xdr:sp>
    <xdr:clientData/>
  </xdr:twoCellAnchor>
  <xdr:twoCellAnchor>
    <xdr:from>
      <xdr:col>1</xdr:col>
      <xdr:colOff>190500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138" name="Text Box 66"/>
        <xdr:cNvSpPr txBox="1">
          <a:spLocks noChangeArrowheads="1"/>
        </xdr:cNvSpPr>
      </xdr:nvSpPr>
      <xdr:spPr bwMode="auto">
        <a:xfrm>
          <a:off x="323850" y="9801225"/>
          <a:ext cx="1562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（再掲）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ピアカウンセラー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3350" y="245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年度末現在委託児童数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33350" y="245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（里親の種類別）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（再  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掲）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 fLocksText="0">
      <xdr:nvSpPr>
        <xdr:cNvPr id="5" name="Text Box 4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注記欄：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 fLocksWithSheet="0"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養育里親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短期里親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専門里親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親族里親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養育里親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短期里親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専門里親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親族里親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（再  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掲）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　　　　　　　院　　　　　　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　　　　　　　院　　　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33350" y="43529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育　　　　成　　　　医　　　　療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89" name="Rectangle 1"/>
        <xdr:cNvSpPr>
          <a:spLocks noChangeArrowheads="1"/>
        </xdr:cNvSpPr>
      </xdr:nvSpPr>
      <xdr:spPr bwMode="auto">
        <a:xfrm>
          <a:off x="133350" y="2647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年度末現在委託児童数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90" name="Rectangle 2"/>
        <xdr:cNvSpPr>
          <a:spLocks noChangeArrowheads="1"/>
        </xdr:cNvSpPr>
      </xdr:nvSpPr>
      <xdr:spPr bwMode="auto">
        <a:xfrm>
          <a:off x="133350" y="2647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（里親の種類別）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91" name="Rectangle 3"/>
        <xdr:cNvSpPr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（再  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掲）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 fLocksText="0">
      <xdr:nvSpPr>
        <xdr:cNvPr id="92" name="Text Box 4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注記欄：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 fLocksWithSheet="0"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養育里親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短期里親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95" name="Text Box 7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専門里親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親族里親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養育里親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短期里親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99" name="Text Box 11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専門里親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0" name="Text Box 12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親族里親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1" name="Rectangle 13"/>
        <xdr:cNvSpPr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（再  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掲）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2" name="Text Box 14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　　　　　　　院　　　　　　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　　　　　　　院　　　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4" name="Text Box 16"/>
        <xdr:cNvSpPr txBox="1">
          <a:spLocks noChangeArrowheads="1"/>
        </xdr:cNvSpPr>
      </xdr:nvSpPr>
      <xdr:spPr bwMode="auto">
        <a:xfrm>
          <a:off x="133350" y="45434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育　　　　成　　　　医　　　　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showGridLines="0" workbookViewId="0">
      <selection activeCell="A110" sqref="A110"/>
    </sheetView>
  </sheetViews>
  <sheetFormatPr defaultRowHeight="13.5" x14ac:dyDescent="0.15"/>
  <cols>
    <col min="1" max="1" width="2.375" style="3" customWidth="1"/>
    <col min="2" max="2" width="10.625" style="3" bestFit="1" customWidth="1"/>
    <col min="3" max="3" width="24.875" style="3" customWidth="1"/>
    <col min="4" max="4" width="4.25" style="15" customWidth="1"/>
    <col min="5" max="6" width="11.125" style="3" customWidth="1"/>
    <col min="7" max="8" width="14.375" style="3" customWidth="1"/>
    <col min="9" max="10" width="11.125" style="3" customWidth="1"/>
    <col min="11" max="12" width="14.375" style="3" customWidth="1"/>
    <col min="13" max="13" width="9.25" style="17" bestFit="1" customWidth="1"/>
    <col min="14" max="16384" width="9" style="3"/>
  </cols>
  <sheetData>
    <row r="1" spans="1:13" s="73" customFormat="1" x14ac:dyDescent="0.15">
      <c r="A1" s="73" t="e">
        <f>A110&amp;A111&amp;A112&amp;A113&amp;A114&amp;A115</f>
        <v>#REF!</v>
      </c>
      <c r="D1" s="74"/>
      <c r="M1" s="75"/>
    </row>
    <row r="2" spans="1:13" ht="14.25" x14ac:dyDescent="0.15">
      <c r="A2" s="2" t="s">
        <v>18</v>
      </c>
    </row>
    <row r="3" spans="1:13" ht="18.75" x14ac:dyDescent="0.15">
      <c r="D3" s="18" t="s">
        <v>51</v>
      </c>
      <c r="K3" s="4" t="s">
        <v>20</v>
      </c>
      <c r="M3" s="3"/>
    </row>
    <row r="4" spans="1:13" x14ac:dyDescent="0.15">
      <c r="C4" s="19"/>
      <c r="D4" s="3"/>
      <c r="K4" s="6" t="s">
        <v>0</v>
      </c>
      <c r="M4" s="3"/>
    </row>
    <row r="5" spans="1:13" ht="14.25" x14ac:dyDescent="0.15">
      <c r="D5" s="1" t="s">
        <v>52</v>
      </c>
      <c r="K5" s="6" t="s">
        <v>64</v>
      </c>
      <c r="L5" s="49" t="str">
        <f>IF(ISERROR(IF(OR($C$6="",$C$6=" ",$C$6="  "),"",VLOOKUP($C$6,#REF!,2,"FALSE")))=TRUE,"",IF(OR($C$6="",$C$6=" ",$C$6="  "),"",VLOOKUP($C$6,#REF!,2,"FALSE")))</f>
        <v/>
      </c>
      <c r="M5" s="3"/>
    </row>
    <row r="6" spans="1:13" ht="14.25" x14ac:dyDescent="0.15">
      <c r="B6" s="21" t="e">
        <f>TEXT(#REF!,"0000000")</f>
        <v>#REF!</v>
      </c>
      <c r="C6" s="21" t="e">
        <f>TEXT(#REF!,"0000")</f>
        <v>#REF!</v>
      </c>
      <c r="D6" s="22" t="e">
        <f>IF(OR(C6="",C6=" "),"←県番を入力してください！",IF(LEN(C6)=4,IF(LENB(C6)=4,IF(VALUE(C6)&lt;=4700,IF(RIGHT(C6,1)="0",IF(AND(VALUE(C6)&gt;=480,VALUE(C6)&lt;=500),"←県番を確認してください！",IF(VALUE(C6)=0,"←県番を確認してください！","")),IF(OR(C6="0112",C6="0115",C6="0125",C6="0412",C6="0515",C6="0715",C6="0725",C6="0915",C6="1112",C6="1115",C6="1212",C6="1215",C6="1412",C6="1415",C6="1422",C6="1425",C6="1515",C6="1615",C6="1715",C6="2015",C6="2115",C6="2212",C6="2225",C6="2312",C6="2315",C6="2325",C6="2335",C6="2612",C6="2712",C6="2722")+OR(C6="2725",C6="2735",C6="2812",C6="2815",C6="2915",C6="3015",C6="3315",C6="3325",C6="3412",C6="3415",C6="3515",C6="3715",C6="3815",C6="3915",C6="4012",C6="4022",C6="4215",C6="4315",C6="4415",C6="4515",C6="4615"),"","県番を確認してください！")),"←県番を確認してください！"),"←県番は半角で入力してください！"),"←県番（4桁）を入力してください！"))</f>
        <v>#REF!</v>
      </c>
      <c r="K6" s="8" t="s">
        <v>13</v>
      </c>
      <c r="L6" s="20"/>
      <c r="M6" s="5"/>
    </row>
    <row r="7" spans="1:13" x14ac:dyDescent="0.15">
      <c r="B7" s="50" t="s">
        <v>21</v>
      </c>
      <c r="C7" s="50" t="s">
        <v>62</v>
      </c>
      <c r="D7" s="22"/>
      <c r="E7" s="22"/>
      <c r="K7" s="59" t="e">
        <f>"平成      "&amp;DBCS(LEFTB(B6,2))&amp;"     年度分報告"</f>
        <v>#REF!</v>
      </c>
      <c r="L7" s="23"/>
      <c r="M7" s="5"/>
    </row>
    <row r="8" spans="1:13" x14ac:dyDescent="0.15">
      <c r="G8" s="25" t="str">
        <f>CONCATENATE(E4)</f>
        <v/>
      </c>
      <c r="M8" s="24"/>
    </row>
    <row r="9" spans="1:13" ht="14.25" x14ac:dyDescent="0.15">
      <c r="B9" s="1"/>
      <c r="C9" s="1"/>
    </row>
    <row r="10" spans="1:13" ht="18" customHeight="1" x14ac:dyDescent="0.15">
      <c r="B10" s="26"/>
      <c r="C10" s="27"/>
      <c r="D10" s="28"/>
      <c r="E10" s="11"/>
      <c r="F10" s="12" t="s">
        <v>22</v>
      </c>
      <c r="G10" s="12" t="s">
        <v>65</v>
      </c>
      <c r="H10" s="13"/>
      <c r="I10" s="11"/>
      <c r="J10" s="12" t="s">
        <v>23</v>
      </c>
      <c r="K10" s="12" t="s">
        <v>66</v>
      </c>
      <c r="L10" s="13"/>
    </row>
    <row r="11" spans="1:13" ht="18" customHeight="1" x14ac:dyDescent="0.15">
      <c r="B11" s="29"/>
      <c r="C11" s="30"/>
      <c r="D11" s="31"/>
      <c r="E11" s="10"/>
      <c r="F11" s="10"/>
      <c r="G11" s="32" t="s">
        <v>24</v>
      </c>
      <c r="H11" s="33" t="s">
        <v>25</v>
      </c>
      <c r="I11" s="10"/>
      <c r="J11" s="10"/>
      <c r="K11" s="32" t="s">
        <v>24</v>
      </c>
      <c r="L11" s="33" t="s">
        <v>25</v>
      </c>
    </row>
    <row r="12" spans="1:13" ht="14.25" x14ac:dyDescent="0.15">
      <c r="B12" s="29"/>
      <c r="C12" s="30"/>
      <c r="D12" s="31"/>
      <c r="E12" s="14"/>
      <c r="F12" s="14"/>
      <c r="G12" s="34" t="s">
        <v>63</v>
      </c>
      <c r="H12" s="10"/>
      <c r="I12" s="14"/>
      <c r="J12" s="14"/>
      <c r="K12" s="34" t="s">
        <v>63</v>
      </c>
      <c r="L12" s="10"/>
    </row>
    <row r="13" spans="1:13" ht="14.25" x14ac:dyDescent="0.15">
      <c r="B13" s="29"/>
      <c r="C13" s="30"/>
      <c r="D13" s="31"/>
      <c r="E13" s="35" t="s">
        <v>26</v>
      </c>
      <c r="F13" s="35" t="s">
        <v>27</v>
      </c>
      <c r="G13" s="35" t="s">
        <v>28</v>
      </c>
      <c r="H13" s="35" t="s">
        <v>29</v>
      </c>
      <c r="I13" s="35" t="s">
        <v>26</v>
      </c>
      <c r="J13" s="35" t="s">
        <v>27</v>
      </c>
      <c r="K13" s="35" t="s">
        <v>28</v>
      </c>
      <c r="L13" s="35" t="s">
        <v>29</v>
      </c>
    </row>
    <row r="14" spans="1:13" ht="14.25" x14ac:dyDescent="0.15">
      <c r="B14" s="29"/>
      <c r="C14" s="30"/>
      <c r="D14" s="31"/>
      <c r="E14" s="14"/>
      <c r="F14" s="14"/>
      <c r="G14" s="14" t="s">
        <v>30</v>
      </c>
      <c r="H14" s="35" t="s">
        <v>31</v>
      </c>
      <c r="I14" s="14"/>
      <c r="J14" s="14"/>
      <c r="K14" s="14" t="s">
        <v>30</v>
      </c>
      <c r="L14" s="35" t="s">
        <v>31</v>
      </c>
    </row>
    <row r="15" spans="1:13" ht="14.25" x14ac:dyDescent="0.15">
      <c r="B15" s="29"/>
      <c r="C15" s="30"/>
      <c r="D15" s="31"/>
      <c r="E15" s="14"/>
      <c r="F15" s="14"/>
      <c r="G15" s="14"/>
      <c r="H15" s="14"/>
      <c r="I15" s="14"/>
      <c r="J15" s="14"/>
      <c r="K15" s="14"/>
      <c r="L15" s="14"/>
    </row>
    <row r="16" spans="1:13" s="36" customFormat="1" x14ac:dyDescent="0.15">
      <c r="B16" s="37"/>
      <c r="C16" s="38"/>
      <c r="D16" s="39"/>
      <c r="E16" s="16" t="s">
        <v>67</v>
      </c>
      <c r="F16" s="16" t="s">
        <v>19</v>
      </c>
      <c r="G16" s="16" t="s">
        <v>1</v>
      </c>
      <c r="H16" s="16" t="s">
        <v>2</v>
      </c>
      <c r="I16" s="16" t="s">
        <v>14</v>
      </c>
      <c r="J16" s="16" t="s">
        <v>15</v>
      </c>
      <c r="K16" s="16" t="s">
        <v>16</v>
      </c>
      <c r="L16" s="16" t="s">
        <v>17</v>
      </c>
      <c r="M16" s="40"/>
    </row>
    <row r="17" spans="2:13" s="41" customFormat="1" ht="20.100000000000001" customHeight="1" x14ac:dyDescent="0.15">
      <c r="B17" s="132" t="s">
        <v>68</v>
      </c>
      <c r="C17" s="76" t="s">
        <v>32</v>
      </c>
      <c r="D17" s="80" t="s">
        <v>33</v>
      </c>
      <c r="E17" s="60" t="e">
        <f>TEXT(#REF!,"0000000000")</f>
        <v>#REF!</v>
      </c>
      <c r="F17" s="60" t="e">
        <f>TEXT(#REF!,"0000000000")</f>
        <v>#REF!</v>
      </c>
      <c r="G17" s="60" t="e">
        <f>TEXT(#REF!,"0000000000")</f>
        <v>#REF!</v>
      </c>
      <c r="H17" s="60" t="e">
        <f>TEXT(#REF!,"0000000000")</f>
        <v>#REF!</v>
      </c>
      <c r="I17" s="60" t="e">
        <f>TEXT(#REF!,"0000000000")</f>
        <v>#REF!</v>
      </c>
      <c r="J17" s="60" t="e">
        <f>TEXT(#REF!,"0000000000")</f>
        <v>#REF!</v>
      </c>
      <c r="K17" s="60" t="e">
        <f>TEXT(#REF!,"0000000000")</f>
        <v>#REF!</v>
      </c>
      <c r="L17" s="60" t="e">
        <f>TEXT(#REF!,"0000000000")</f>
        <v>#REF!</v>
      </c>
      <c r="M17" s="19" t="e">
        <f>IF(D17&gt;=1,IF(OR(E17&gt;=1,F17&gt;=1),"","表側(01)の(3)、(4)のいずれかに計上数を入力してください！"),"")&amp;IF(H17&gt;=1,IF(OR(I17&gt;=1,J17&gt;=1),"","表側(01)の(7)、(8)のいずれかに計上数を入力してください！"),"")</f>
        <v>#REF!</v>
      </c>
    </row>
    <row r="18" spans="2:13" ht="20.100000000000001" customHeight="1" x14ac:dyDescent="0.15">
      <c r="B18" s="134"/>
      <c r="C18" s="76" t="s">
        <v>34</v>
      </c>
      <c r="D18" s="80" t="s">
        <v>3</v>
      </c>
      <c r="E18" s="60" t="e">
        <f>TEXT(#REF!,"0000000000")</f>
        <v>#REF!</v>
      </c>
      <c r="F18" s="60" t="e">
        <f>TEXT(#REF!,"0000000000")</f>
        <v>#REF!</v>
      </c>
      <c r="G18" s="60" t="e">
        <f>TEXT(#REF!,"0000000000")</f>
        <v>#REF!</v>
      </c>
      <c r="H18" s="60" t="e">
        <f>TEXT(#REF!,"0000000000")</f>
        <v>#REF!</v>
      </c>
      <c r="I18" s="60" t="e">
        <f>TEXT(#REF!,"0000000000")</f>
        <v>#REF!</v>
      </c>
      <c r="J18" s="60" t="e">
        <f>TEXT(#REF!,"0000000000")</f>
        <v>#REF!</v>
      </c>
      <c r="K18" s="60" t="e">
        <f>TEXT(#REF!,"0000000000")</f>
        <v>#REF!</v>
      </c>
      <c r="L18" s="60" t="e">
        <f>TEXT(#REF!,"0000000000")</f>
        <v>#REF!</v>
      </c>
      <c r="M18" s="19" t="e">
        <f t="shared" ref="M18:M73" si="0">IF(D18&gt;=1,IF(OR(E18&gt;=1,F18&gt;=1),"","表側(01)の(3)、(4)のいずれかに計上数を入力してください！"),"")&amp;IF(H18&gt;=1,IF(OR(I18&gt;=1,J18&gt;=1),"","表側(01)の(7)、(8)のいずれかに計上数を入力してください！"),"")</f>
        <v>#REF!</v>
      </c>
    </row>
    <row r="19" spans="2:13" ht="20.100000000000001" customHeight="1" x14ac:dyDescent="0.15">
      <c r="B19" s="132" t="s">
        <v>69</v>
      </c>
      <c r="C19" s="76" t="s">
        <v>35</v>
      </c>
      <c r="D19" s="80" t="s">
        <v>4</v>
      </c>
      <c r="E19" s="60" t="e">
        <f>TEXT(#REF!,"0000000000")</f>
        <v>#REF!</v>
      </c>
      <c r="F19" s="60" t="e">
        <f>TEXT(#REF!,"0000000000")</f>
        <v>#REF!</v>
      </c>
      <c r="G19" s="60" t="e">
        <f>TEXT(#REF!,"0000000000")</f>
        <v>#REF!</v>
      </c>
      <c r="H19" s="60" t="e">
        <f>TEXT(#REF!,"0000000000")</f>
        <v>#REF!</v>
      </c>
      <c r="I19" s="60" t="e">
        <f>TEXT(#REF!,"0000000000")</f>
        <v>#REF!</v>
      </c>
      <c r="J19" s="60" t="e">
        <f>TEXT(#REF!,"0000000000")</f>
        <v>#REF!</v>
      </c>
      <c r="K19" s="60" t="e">
        <f>TEXT(#REF!,"0000000000")</f>
        <v>#REF!</v>
      </c>
      <c r="L19" s="60" t="e">
        <f>TEXT(#REF!,"0000000000")</f>
        <v>#REF!</v>
      </c>
      <c r="M19" s="19" t="e">
        <f t="shared" si="0"/>
        <v>#REF!</v>
      </c>
    </row>
    <row r="20" spans="2:13" ht="20.100000000000001" customHeight="1" x14ac:dyDescent="0.15">
      <c r="B20" s="133"/>
      <c r="C20" s="76" t="s">
        <v>36</v>
      </c>
      <c r="D20" s="80" t="s">
        <v>5</v>
      </c>
      <c r="E20" s="60" t="e">
        <f>TEXT(#REF!,"0000000000")</f>
        <v>#REF!</v>
      </c>
      <c r="F20" s="60" t="e">
        <f>TEXT(#REF!,"0000000000")</f>
        <v>#REF!</v>
      </c>
      <c r="G20" s="60" t="e">
        <f>TEXT(#REF!,"0000000000")</f>
        <v>#REF!</v>
      </c>
      <c r="H20" s="60" t="e">
        <f>TEXT(#REF!,"0000000000")</f>
        <v>#REF!</v>
      </c>
      <c r="I20" s="60" t="e">
        <f>TEXT(#REF!,"0000000000")</f>
        <v>#REF!</v>
      </c>
      <c r="J20" s="60" t="e">
        <f>TEXT(#REF!,"0000000000")</f>
        <v>#REF!</v>
      </c>
      <c r="K20" s="60" t="e">
        <f>TEXT(#REF!,"0000000000")</f>
        <v>#REF!</v>
      </c>
      <c r="L20" s="60" t="e">
        <f>TEXT(#REF!,"0000000000")</f>
        <v>#REF!</v>
      </c>
      <c r="M20" s="19" t="e">
        <f t="shared" si="0"/>
        <v>#REF!</v>
      </c>
    </row>
    <row r="21" spans="2:13" ht="20.100000000000001" customHeight="1" x14ac:dyDescent="0.15">
      <c r="B21" s="133"/>
      <c r="C21" s="76" t="s">
        <v>37</v>
      </c>
      <c r="D21" s="80" t="s">
        <v>6</v>
      </c>
      <c r="E21" s="60" t="e">
        <f>TEXT(#REF!,"0000000000")</f>
        <v>#REF!</v>
      </c>
      <c r="F21" s="60" t="e">
        <f>TEXT(#REF!,"0000000000")</f>
        <v>#REF!</v>
      </c>
      <c r="G21" s="60" t="e">
        <f>TEXT(#REF!,"0000000000")</f>
        <v>#REF!</v>
      </c>
      <c r="H21" s="60" t="e">
        <f>TEXT(#REF!,"0000000000")</f>
        <v>#REF!</v>
      </c>
      <c r="I21" s="60" t="e">
        <f>TEXT(#REF!,"0000000000")</f>
        <v>#REF!</v>
      </c>
      <c r="J21" s="60" t="e">
        <f>TEXT(#REF!,"0000000000")</f>
        <v>#REF!</v>
      </c>
      <c r="K21" s="60" t="e">
        <f>TEXT(#REF!,"0000000000")</f>
        <v>#REF!</v>
      </c>
      <c r="L21" s="60" t="e">
        <f>TEXT(#REF!,"0000000000")</f>
        <v>#REF!</v>
      </c>
      <c r="M21" s="19" t="e">
        <f t="shared" si="0"/>
        <v>#REF!</v>
      </c>
    </row>
    <row r="22" spans="2:13" ht="20.100000000000001" customHeight="1" x14ac:dyDescent="0.15">
      <c r="B22" s="134"/>
      <c r="C22" s="76" t="s">
        <v>38</v>
      </c>
      <c r="D22" s="80" t="s">
        <v>7</v>
      </c>
      <c r="E22" s="60" t="e">
        <f>TEXT(#REF!,"0000000000")</f>
        <v>#REF!</v>
      </c>
      <c r="F22" s="60" t="e">
        <f>TEXT(#REF!,"0000000000")</f>
        <v>#REF!</v>
      </c>
      <c r="G22" s="60" t="e">
        <f>TEXT(#REF!,"0000000000")</f>
        <v>#REF!</v>
      </c>
      <c r="H22" s="60" t="e">
        <f>TEXT(#REF!,"0000000000")</f>
        <v>#REF!</v>
      </c>
      <c r="I22" s="60" t="e">
        <f>TEXT(#REF!,"0000000000")</f>
        <v>#REF!</v>
      </c>
      <c r="J22" s="60" t="e">
        <f>TEXT(#REF!,"0000000000")</f>
        <v>#REF!</v>
      </c>
      <c r="K22" s="60" t="e">
        <f>TEXT(#REF!,"0000000000")</f>
        <v>#REF!</v>
      </c>
      <c r="L22" s="60" t="e">
        <f>TEXT(#REF!,"0000000000")</f>
        <v>#REF!</v>
      </c>
      <c r="M22" s="19" t="e">
        <f t="shared" si="0"/>
        <v>#REF!</v>
      </c>
    </row>
    <row r="23" spans="2:13" ht="20.100000000000001" customHeight="1" x14ac:dyDescent="0.15">
      <c r="B23" s="141" t="s">
        <v>90</v>
      </c>
      <c r="C23" s="78" t="s">
        <v>53</v>
      </c>
      <c r="D23" s="80" t="s">
        <v>8</v>
      </c>
      <c r="E23" s="60" t="e">
        <f>TEXT(#REF!,"0000000000")</f>
        <v>#REF!</v>
      </c>
      <c r="F23" s="60" t="e">
        <f>TEXT(#REF!,"0000000000")</f>
        <v>#REF!</v>
      </c>
      <c r="G23" s="60" t="e">
        <f>TEXT(#REF!,"0000000000")</f>
        <v>#REF!</v>
      </c>
      <c r="H23" s="60" t="e">
        <f>TEXT(#REF!,"0000000000")</f>
        <v>#REF!</v>
      </c>
      <c r="I23" s="60" t="e">
        <f>TEXT(#REF!,"0000000000")</f>
        <v>#REF!</v>
      </c>
      <c r="J23" s="60" t="e">
        <f>TEXT(#REF!,"0000000000")</f>
        <v>#REF!</v>
      </c>
      <c r="K23" s="60" t="e">
        <f>TEXT(#REF!,"0000000000")</f>
        <v>#REF!</v>
      </c>
      <c r="L23" s="60" t="e">
        <f>TEXT(#REF!,"0000000000")</f>
        <v>#REF!</v>
      </c>
      <c r="M23" s="19" t="e">
        <f t="shared" si="0"/>
        <v>#REF!</v>
      </c>
    </row>
    <row r="24" spans="2:13" ht="20.100000000000001" customHeight="1" x14ac:dyDescent="0.15">
      <c r="B24" s="133"/>
      <c r="C24" s="83" t="s">
        <v>70</v>
      </c>
      <c r="D24" s="80" t="s">
        <v>9</v>
      </c>
      <c r="E24" s="60" t="e">
        <f>TEXT(#REF!,"0000000000")</f>
        <v>#REF!</v>
      </c>
      <c r="F24" s="60" t="e">
        <f>TEXT(#REF!,"0000000000")</f>
        <v>#REF!</v>
      </c>
      <c r="G24" s="60" t="e">
        <f>TEXT(#REF!,"0000000000")</f>
        <v>#REF!</v>
      </c>
      <c r="H24" s="60" t="e">
        <f>TEXT(#REF!,"0000000000")</f>
        <v>#REF!</v>
      </c>
      <c r="I24" s="60" t="e">
        <f>TEXT(#REF!,"0000000000")</f>
        <v>#REF!</v>
      </c>
      <c r="J24" s="60" t="e">
        <f>TEXT(#REF!,"0000000000")</f>
        <v>#REF!</v>
      </c>
      <c r="K24" s="60" t="e">
        <f>TEXT(#REF!,"0000000000")</f>
        <v>#REF!</v>
      </c>
      <c r="L24" s="60" t="e">
        <f>TEXT(#REF!,"0000000000")</f>
        <v>#REF!</v>
      </c>
      <c r="M24" s="19" t="e">
        <f t="shared" si="0"/>
        <v>#REF!</v>
      </c>
    </row>
    <row r="25" spans="2:13" ht="20.100000000000001" customHeight="1" x14ac:dyDescent="0.15">
      <c r="B25" s="134"/>
      <c r="C25" s="78" t="s">
        <v>86</v>
      </c>
      <c r="D25" s="80" t="s">
        <v>10</v>
      </c>
      <c r="E25" s="60" t="e">
        <f>TEXT(#REF!,"0000000000")</f>
        <v>#REF!</v>
      </c>
      <c r="F25" s="60" t="e">
        <f>TEXT(#REF!,"0000000000")</f>
        <v>#REF!</v>
      </c>
      <c r="G25" s="60" t="e">
        <f>TEXT(#REF!,"0000000000")</f>
        <v>#REF!</v>
      </c>
      <c r="H25" s="60" t="e">
        <f>TEXT(#REF!,"0000000000")</f>
        <v>#REF!</v>
      </c>
      <c r="I25" s="60" t="e">
        <f>TEXT(#REF!,"0000000000")</f>
        <v>#REF!</v>
      </c>
      <c r="J25" s="60" t="e">
        <f>TEXT(#REF!,"0000000000")</f>
        <v>#REF!</v>
      </c>
      <c r="K25" s="60" t="e">
        <f>TEXT(#REF!,"0000000000")</f>
        <v>#REF!</v>
      </c>
      <c r="L25" s="60" t="e">
        <f>TEXT(#REF!,"0000000000")</f>
        <v>#REF!</v>
      </c>
      <c r="M25" s="19" t="e">
        <f t="shared" si="0"/>
        <v>#REF!</v>
      </c>
    </row>
    <row r="26" spans="2:13" ht="20.100000000000001" customHeight="1" x14ac:dyDescent="0.15">
      <c r="B26" s="137" t="s">
        <v>71</v>
      </c>
      <c r="C26" s="138"/>
      <c r="D26" s="80" t="s">
        <v>11</v>
      </c>
      <c r="E26" s="60" t="e">
        <f>TEXT(#REF!,"0000000000")</f>
        <v>#REF!</v>
      </c>
      <c r="F26" s="60" t="e">
        <f>TEXT(#REF!,"0000000000")</f>
        <v>#REF!</v>
      </c>
      <c r="G26" s="60" t="e">
        <f>TEXT(#REF!,"0000000000")</f>
        <v>#REF!</v>
      </c>
      <c r="H26" s="60" t="e">
        <f>TEXT(#REF!,"0000000000")</f>
        <v>#REF!</v>
      </c>
      <c r="I26" s="60" t="e">
        <f>TEXT(#REF!,"0000000000")</f>
        <v>#REF!</v>
      </c>
      <c r="J26" s="60" t="e">
        <f>TEXT(#REF!,"0000000000")</f>
        <v>#REF!</v>
      </c>
      <c r="K26" s="60" t="e">
        <f>TEXT(#REF!,"0000000000")</f>
        <v>#REF!</v>
      </c>
      <c r="L26" s="60" t="e">
        <f>TEXT(#REF!,"0000000000")</f>
        <v>#REF!</v>
      </c>
      <c r="M26" s="19" t="e">
        <f t="shared" si="0"/>
        <v>#REF!</v>
      </c>
    </row>
    <row r="27" spans="2:13" ht="20.100000000000001" customHeight="1" x14ac:dyDescent="0.15">
      <c r="B27" s="132" t="s">
        <v>97</v>
      </c>
      <c r="C27" s="77" t="s">
        <v>98</v>
      </c>
      <c r="D27" s="80" t="s">
        <v>107</v>
      </c>
      <c r="E27" s="60" t="e">
        <f>TEXT(#REF!,"0000000000")</f>
        <v>#REF!</v>
      </c>
      <c r="F27" s="60" t="e">
        <f>TEXT(#REF!,"0000000000")</f>
        <v>#REF!</v>
      </c>
      <c r="G27" s="60" t="e">
        <f>TEXT(#REF!,"0000000000")</f>
        <v>#REF!</v>
      </c>
      <c r="H27" s="60" t="e">
        <f>TEXT(#REF!,"0000000000")</f>
        <v>#REF!</v>
      </c>
      <c r="I27" s="60" t="e">
        <f>TEXT(#REF!,"0000000000")</f>
        <v>#REF!</v>
      </c>
      <c r="J27" s="60" t="e">
        <f>TEXT(#REF!,"0000000000")</f>
        <v>#REF!</v>
      </c>
      <c r="K27" s="60" t="e">
        <f>TEXT(#REF!,"0000000000")</f>
        <v>#REF!</v>
      </c>
      <c r="L27" s="60" t="e">
        <f>TEXT(#REF!,"0000000000")</f>
        <v>#REF!</v>
      </c>
      <c r="M27" s="19" t="e">
        <f t="shared" si="0"/>
        <v>#REF!</v>
      </c>
    </row>
    <row r="28" spans="2:13" ht="20.100000000000001" customHeight="1" x14ac:dyDescent="0.15">
      <c r="B28" s="133"/>
      <c r="C28" s="77" t="s">
        <v>99</v>
      </c>
      <c r="D28" s="80" t="s">
        <v>108</v>
      </c>
      <c r="E28" s="60" t="e">
        <f>TEXT(#REF!,"0000000000")</f>
        <v>#REF!</v>
      </c>
      <c r="F28" s="60" t="e">
        <f>TEXT(#REF!,"0000000000")</f>
        <v>#REF!</v>
      </c>
      <c r="G28" s="60" t="e">
        <f>TEXT(#REF!,"0000000000")</f>
        <v>#REF!</v>
      </c>
      <c r="H28" s="60" t="e">
        <f>TEXT(#REF!,"0000000000")</f>
        <v>#REF!</v>
      </c>
      <c r="I28" s="60" t="e">
        <f>TEXT(#REF!,"0000000000")</f>
        <v>#REF!</v>
      </c>
      <c r="J28" s="60" t="e">
        <f>TEXT(#REF!,"0000000000")</f>
        <v>#REF!</v>
      </c>
      <c r="K28" s="60" t="e">
        <f>TEXT(#REF!,"0000000000")</f>
        <v>#REF!</v>
      </c>
      <c r="L28" s="60" t="e">
        <f>TEXT(#REF!,"0000000000")</f>
        <v>#REF!</v>
      </c>
      <c r="M28" s="19" t="e">
        <f t="shared" si="0"/>
        <v>#REF!</v>
      </c>
    </row>
    <row r="29" spans="2:13" ht="20.100000000000001" customHeight="1" x14ac:dyDescent="0.15">
      <c r="B29" s="134"/>
      <c r="C29" s="77" t="s">
        <v>100</v>
      </c>
      <c r="D29" s="80" t="s">
        <v>101</v>
      </c>
      <c r="E29" s="60" t="e">
        <f>TEXT(#REF!,"0000000000")</f>
        <v>#REF!</v>
      </c>
      <c r="F29" s="60" t="e">
        <f>TEXT(#REF!,"0000000000")</f>
        <v>#REF!</v>
      </c>
      <c r="G29" s="60" t="e">
        <f>TEXT(#REF!,"0000000000")</f>
        <v>#REF!</v>
      </c>
      <c r="H29" s="60" t="e">
        <f>TEXT(#REF!,"0000000000")</f>
        <v>#REF!</v>
      </c>
      <c r="I29" s="60" t="e">
        <f>TEXT(#REF!,"0000000000")</f>
        <v>#REF!</v>
      </c>
      <c r="J29" s="60" t="e">
        <f>TEXT(#REF!,"0000000000")</f>
        <v>#REF!</v>
      </c>
      <c r="K29" s="60" t="e">
        <f>TEXT(#REF!,"0000000000")</f>
        <v>#REF!</v>
      </c>
      <c r="L29" s="60" t="e">
        <f>TEXT(#REF!,"0000000000")</f>
        <v>#REF!</v>
      </c>
      <c r="M29" s="19" t="e">
        <f t="shared" si="0"/>
        <v>#REF!</v>
      </c>
    </row>
    <row r="30" spans="2:13" ht="20.100000000000001" customHeight="1" x14ac:dyDescent="0.15">
      <c r="B30" s="132" t="s">
        <v>72</v>
      </c>
      <c r="C30" s="77" t="s">
        <v>39</v>
      </c>
      <c r="D30" s="80" t="s">
        <v>102</v>
      </c>
      <c r="E30" s="60" t="e">
        <f>TEXT(#REF!,"0000000000")</f>
        <v>#REF!</v>
      </c>
      <c r="F30" s="60" t="e">
        <f>TEXT(#REF!,"0000000000")</f>
        <v>#REF!</v>
      </c>
      <c r="G30" s="60" t="e">
        <f>TEXT(#REF!,"0000000000")</f>
        <v>#REF!</v>
      </c>
      <c r="H30" s="60" t="e">
        <f>TEXT(#REF!,"0000000000")</f>
        <v>#REF!</v>
      </c>
      <c r="I30" s="60" t="e">
        <f>TEXT(#REF!,"0000000000")</f>
        <v>#REF!</v>
      </c>
      <c r="J30" s="60" t="e">
        <f>TEXT(#REF!,"0000000000")</f>
        <v>#REF!</v>
      </c>
      <c r="K30" s="60" t="e">
        <f>TEXT(#REF!,"0000000000")</f>
        <v>#REF!</v>
      </c>
      <c r="L30" s="60" t="e">
        <f>TEXT(#REF!,"0000000000")</f>
        <v>#REF!</v>
      </c>
      <c r="M30" s="19" t="e">
        <f t="shared" si="0"/>
        <v>#REF!</v>
      </c>
    </row>
    <row r="31" spans="2:13" ht="20.100000000000001" customHeight="1" x14ac:dyDescent="0.15">
      <c r="B31" s="133"/>
      <c r="C31" s="77" t="s">
        <v>40</v>
      </c>
      <c r="D31" s="80" t="s">
        <v>103</v>
      </c>
      <c r="E31" s="60" t="e">
        <f>TEXT(#REF!,"0000000000")</f>
        <v>#REF!</v>
      </c>
      <c r="F31" s="60" t="e">
        <f>TEXT(#REF!,"0000000000")</f>
        <v>#REF!</v>
      </c>
      <c r="G31" s="60" t="e">
        <f>TEXT(#REF!,"0000000000")</f>
        <v>#REF!</v>
      </c>
      <c r="H31" s="60" t="e">
        <f>TEXT(#REF!,"0000000000")</f>
        <v>#REF!</v>
      </c>
      <c r="I31" s="60" t="e">
        <f>TEXT(#REF!,"0000000000")</f>
        <v>#REF!</v>
      </c>
      <c r="J31" s="60" t="e">
        <f>TEXT(#REF!,"0000000000")</f>
        <v>#REF!</v>
      </c>
      <c r="K31" s="60" t="e">
        <f>TEXT(#REF!,"0000000000")</f>
        <v>#REF!</v>
      </c>
      <c r="L31" s="60" t="e">
        <f>TEXT(#REF!,"0000000000")</f>
        <v>#REF!</v>
      </c>
      <c r="M31" s="19" t="e">
        <f t="shared" si="0"/>
        <v>#REF!</v>
      </c>
    </row>
    <row r="32" spans="2:13" ht="20.100000000000001" customHeight="1" x14ac:dyDescent="0.15">
      <c r="B32" s="133"/>
      <c r="C32" s="77" t="s">
        <v>41</v>
      </c>
      <c r="D32" s="80" t="s">
        <v>104</v>
      </c>
      <c r="E32" s="60" t="e">
        <f>TEXT(#REF!,"0000000000")</f>
        <v>#REF!</v>
      </c>
      <c r="F32" s="60" t="e">
        <f>TEXT(#REF!,"0000000000")</f>
        <v>#REF!</v>
      </c>
      <c r="G32" s="60" t="e">
        <f>TEXT(#REF!,"0000000000")</f>
        <v>#REF!</v>
      </c>
      <c r="H32" s="60" t="e">
        <f>TEXT(#REF!,"0000000000")</f>
        <v>#REF!</v>
      </c>
      <c r="I32" s="60" t="e">
        <f>TEXT(#REF!,"0000000000")</f>
        <v>#REF!</v>
      </c>
      <c r="J32" s="60" t="e">
        <f>TEXT(#REF!,"0000000000")</f>
        <v>#REF!</v>
      </c>
      <c r="K32" s="60" t="e">
        <f>TEXT(#REF!,"0000000000")</f>
        <v>#REF!</v>
      </c>
      <c r="L32" s="60" t="e">
        <f>TEXT(#REF!,"0000000000")</f>
        <v>#REF!</v>
      </c>
      <c r="M32" s="19" t="e">
        <f t="shared" si="0"/>
        <v>#REF!</v>
      </c>
    </row>
    <row r="33" spans="2:13" ht="20.100000000000001" customHeight="1" x14ac:dyDescent="0.15">
      <c r="B33" s="134"/>
      <c r="C33" s="77" t="s">
        <v>73</v>
      </c>
      <c r="D33" s="80" t="s">
        <v>105</v>
      </c>
      <c r="E33" s="60" t="e">
        <f>TEXT(#REF!,"0000000000")</f>
        <v>#REF!</v>
      </c>
      <c r="F33" s="60" t="e">
        <f>TEXT(#REF!,"0000000000")</f>
        <v>#REF!</v>
      </c>
      <c r="G33" s="60" t="e">
        <f>TEXT(#REF!,"0000000000")</f>
        <v>#REF!</v>
      </c>
      <c r="H33" s="60" t="e">
        <f>TEXT(#REF!,"0000000000")</f>
        <v>#REF!</v>
      </c>
      <c r="I33" s="60" t="e">
        <f>TEXT(#REF!,"0000000000")</f>
        <v>#REF!</v>
      </c>
      <c r="J33" s="60" t="e">
        <f>TEXT(#REF!,"0000000000")</f>
        <v>#REF!</v>
      </c>
      <c r="K33" s="60" t="e">
        <f>TEXT(#REF!,"0000000000")</f>
        <v>#REF!</v>
      </c>
      <c r="L33" s="60" t="e">
        <f>TEXT(#REF!,"0000000000")</f>
        <v>#REF!</v>
      </c>
      <c r="M33" s="19" t="e">
        <f t="shared" si="0"/>
        <v>#REF!</v>
      </c>
    </row>
    <row r="34" spans="2:13" ht="20.100000000000001" customHeight="1" x14ac:dyDescent="0.15">
      <c r="B34" s="132" t="s">
        <v>74</v>
      </c>
      <c r="C34" s="77" t="s">
        <v>91</v>
      </c>
      <c r="D34" s="80" t="s">
        <v>106</v>
      </c>
      <c r="E34" s="60" t="e">
        <f>TEXT(#REF!,"0000000000")</f>
        <v>#REF!</v>
      </c>
      <c r="F34" s="60" t="e">
        <f>TEXT(#REF!,"0000000000")</f>
        <v>#REF!</v>
      </c>
      <c r="G34" s="60" t="e">
        <f>TEXT(#REF!,"0000000000")</f>
        <v>#REF!</v>
      </c>
      <c r="H34" s="60" t="e">
        <f>TEXT(#REF!,"0000000000")</f>
        <v>#REF!</v>
      </c>
      <c r="I34" s="60" t="e">
        <f>TEXT(#REF!,"0000000000")</f>
        <v>#REF!</v>
      </c>
      <c r="J34" s="60" t="e">
        <f>TEXT(#REF!,"0000000000")</f>
        <v>#REF!</v>
      </c>
      <c r="K34" s="60" t="e">
        <f>TEXT(#REF!,"0000000000")</f>
        <v>#REF!</v>
      </c>
      <c r="L34" s="60" t="e">
        <f>TEXT(#REF!,"0000000000")</f>
        <v>#REF!</v>
      </c>
      <c r="M34" s="19" t="e">
        <f t="shared" si="0"/>
        <v>#REF!</v>
      </c>
    </row>
    <row r="35" spans="2:13" ht="20.100000000000001" customHeight="1" x14ac:dyDescent="0.15">
      <c r="B35" s="133"/>
      <c r="C35" s="77" t="s">
        <v>92</v>
      </c>
      <c r="D35" s="80" t="s">
        <v>120</v>
      </c>
      <c r="E35" s="60" t="e">
        <f>TEXT(#REF!,"0000000000")</f>
        <v>#REF!</v>
      </c>
      <c r="F35" s="60" t="e">
        <f>TEXT(#REF!,"0000000000")</f>
        <v>#REF!</v>
      </c>
      <c r="G35" s="60" t="e">
        <f>TEXT(#REF!,"0000000000")</f>
        <v>#REF!</v>
      </c>
      <c r="H35" s="60" t="e">
        <f>TEXT(#REF!,"0000000000")</f>
        <v>#REF!</v>
      </c>
      <c r="I35" s="60" t="e">
        <f>TEXT(#REF!,"0000000000")</f>
        <v>#REF!</v>
      </c>
      <c r="J35" s="60" t="e">
        <f>TEXT(#REF!,"0000000000")</f>
        <v>#REF!</v>
      </c>
      <c r="K35" s="60" t="e">
        <f>TEXT(#REF!,"0000000000")</f>
        <v>#REF!</v>
      </c>
      <c r="L35" s="60" t="e">
        <f>TEXT(#REF!,"0000000000")</f>
        <v>#REF!</v>
      </c>
      <c r="M35" s="19" t="e">
        <f t="shared" si="0"/>
        <v>#REF!</v>
      </c>
    </row>
    <row r="36" spans="2:13" ht="20.100000000000001" customHeight="1" x14ac:dyDescent="0.15">
      <c r="B36" s="133"/>
      <c r="C36" s="77" t="s">
        <v>93</v>
      </c>
      <c r="D36" s="80" t="s">
        <v>121</v>
      </c>
      <c r="E36" s="60" t="e">
        <f>TEXT(#REF!,"0000000000")</f>
        <v>#REF!</v>
      </c>
      <c r="F36" s="60" t="e">
        <f>TEXT(#REF!,"0000000000")</f>
        <v>#REF!</v>
      </c>
      <c r="G36" s="60" t="e">
        <f>TEXT(#REF!,"0000000000")</f>
        <v>#REF!</v>
      </c>
      <c r="H36" s="60" t="e">
        <f>TEXT(#REF!,"0000000000")</f>
        <v>#REF!</v>
      </c>
      <c r="I36" s="60" t="e">
        <f>TEXT(#REF!,"0000000000")</f>
        <v>#REF!</v>
      </c>
      <c r="J36" s="60" t="e">
        <f>TEXT(#REF!,"0000000000")</f>
        <v>#REF!</v>
      </c>
      <c r="K36" s="60" t="e">
        <f>TEXT(#REF!,"0000000000")</f>
        <v>#REF!</v>
      </c>
      <c r="L36" s="60" t="e">
        <f>TEXT(#REF!,"0000000000")</f>
        <v>#REF!</v>
      </c>
      <c r="M36" s="19" t="e">
        <f t="shared" si="0"/>
        <v>#REF!</v>
      </c>
    </row>
    <row r="37" spans="2:13" ht="20.100000000000001" customHeight="1" x14ac:dyDescent="0.15">
      <c r="B37" s="133"/>
      <c r="C37" s="77" t="s">
        <v>94</v>
      </c>
      <c r="D37" s="80" t="s">
        <v>111</v>
      </c>
      <c r="E37" s="60" t="e">
        <f>TEXT(#REF!,"0000000000")</f>
        <v>#REF!</v>
      </c>
      <c r="F37" s="60" t="e">
        <f>TEXT(#REF!,"0000000000")</f>
        <v>#REF!</v>
      </c>
      <c r="G37" s="60" t="e">
        <f>TEXT(#REF!,"0000000000")</f>
        <v>#REF!</v>
      </c>
      <c r="H37" s="60" t="e">
        <f>TEXT(#REF!,"0000000000")</f>
        <v>#REF!</v>
      </c>
      <c r="I37" s="60" t="e">
        <f>TEXT(#REF!,"0000000000")</f>
        <v>#REF!</v>
      </c>
      <c r="J37" s="60" t="e">
        <f>TEXT(#REF!,"0000000000")</f>
        <v>#REF!</v>
      </c>
      <c r="K37" s="60" t="e">
        <f>TEXT(#REF!,"0000000000")</f>
        <v>#REF!</v>
      </c>
      <c r="L37" s="60" t="e">
        <f>TEXT(#REF!,"0000000000")</f>
        <v>#REF!</v>
      </c>
      <c r="M37" s="19" t="e">
        <f t="shared" si="0"/>
        <v>#REF!</v>
      </c>
    </row>
    <row r="38" spans="2:13" ht="20.100000000000001" customHeight="1" x14ac:dyDescent="0.15">
      <c r="B38" s="133"/>
      <c r="C38" s="77" t="s">
        <v>95</v>
      </c>
      <c r="D38" s="80" t="s">
        <v>122</v>
      </c>
      <c r="E38" s="60" t="e">
        <f>TEXT(#REF!,"0000000000")</f>
        <v>#REF!</v>
      </c>
      <c r="F38" s="60" t="e">
        <f>TEXT(#REF!,"0000000000")</f>
        <v>#REF!</v>
      </c>
      <c r="G38" s="60" t="e">
        <f>TEXT(#REF!,"0000000000")</f>
        <v>#REF!</v>
      </c>
      <c r="H38" s="60" t="e">
        <f>TEXT(#REF!,"0000000000")</f>
        <v>#REF!</v>
      </c>
      <c r="I38" s="60" t="e">
        <f>TEXT(#REF!,"0000000000")</f>
        <v>#REF!</v>
      </c>
      <c r="J38" s="60" t="e">
        <f>TEXT(#REF!,"0000000000")</f>
        <v>#REF!</v>
      </c>
      <c r="K38" s="60" t="e">
        <f>TEXT(#REF!,"0000000000")</f>
        <v>#REF!</v>
      </c>
      <c r="L38" s="60" t="e">
        <f>TEXT(#REF!,"0000000000")</f>
        <v>#REF!</v>
      </c>
      <c r="M38" s="19" t="e">
        <f t="shared" si="0"/>
        <v>#REF!</v>
      </c>
    </row>
    <row r="39" spans="2:13" ht="20.100000000000001" customHeight="1" x14ac:dyDescent="0.15">
      <c r="B39" s="133"/>
      <c r="C39" s="84" t="s">
        <v>96</v>
      </c>
      <c r="D39" s="80" t="s">
        <v>123</v>
      </c>
      <c r="E39" s="60" t="e">
        <f>TEXT(#REF!,"0000000000")</f>
        <v>#REF!</v>
      </c>
      <c r="F39" s="60" t="e">
        <f>TEXT(#REF!,"0000000000")</f>
        <v>#REF!</v>
      </c>
      <c r="G39" s="60" t="e">
        <f>TEXT(#REF!,"0000000000")</f>
        <v>#REF!</v>
      </c>
      <c r="H39" s="60" t="e">
        <f>TEXT(#REF!,"0000000000")</f>
        <v>#REF!</v>
      </c>
      <c r="I39" s="60" t="e">
        <f>TEXT(#REF!,"0000000000")</f>
        <v>#REF!</v>
      </c>
      <c r="J39" s="60" t="e">
        <f>TEXT(#REF!,"0000000000")</f>
        <v>#REF!</v>
      </c>
      <c r="K39" s="60" t="e">
        <f>TEXT(#REF!,"0000000000")</f>
        <v>#REF!</v>
      </c>
      <c r="L39" s="60" t="e">
        <f>TEXT(#REF!,"0000000000")</f>
        <v>#REF!</v>
      </c>
      <c r="M39" s="19" t="e">
        <f t="shared" si="0"/>
        <v>#REF!</v>
      </c>
    </row>
    <row r="40" spans="2:13" ht="20.100000000000001" customHeight="1" x14ac:dyDescent="0.15">
      <c r="B40" s="133"/>
      <c r="C40" s="84" t="s">
        <v>109</v>
      </c>
      <c r="D40" s="80" t="s">
        <v>124</v>
      </c>
      <c r="E40" s="60" t="e">
        <f>TEXT(#REF!,"0000000000")</f>
        <v>#REF!</v>
      </c>
      <c r="F40" s="60" t="e">
        <f>TEXT(#REF!,"0000000000")</f>
        <v>#REF!</v>
      </c>
      <c r="G40" s="60" t="e">
        <f>TEXT(#REF!,"0000000000")</f>
        <v>#REF!</v>
      </c>
      <c r="H40" s="60" t="e">
        <f>TEXT(#REF!,"0000000000")</f>
        <v>#REF!</v>
      </c>
      <c r="I40" s="60" t="e">
        <f>TEXT(#REF!,"0000000000")</f>
        <v>#REF!</v>
      </c>
      <c r="J40" s="60" t="e">
        <f>TEXT(#REF!,"0000000000")</f>
        <v>#REF!</v>
      </c>
      <c r="K40" s="60" t="e">
        <f>TEXT(#REF!,"0000000000")</f>
        <v>#REF!</v>
      </c>
      <c r="L40" s="60" t="e">
        <f>TEXT(#REF!,"0000000000")</f>
        <v>#REF!</v>
      </c>
      <c r="M40" s="19" t="e">
        <f t="shared" si="0"/>
        <v>#REF!</v>
      </c>
    </row>
    <row r="41" spans="2:13" ht="20.100000000000001" customHeight="1" x14ac:dyDescent="0.15">
      <c r="B41" s="134"/>
      <c r="C41" s="77" t="s">
        <v>110</v>
      </c>
      <c r="D41" s="80" t="s">
        <v>125</v>
      </c>
      <c r="E41" s="60" t="e">
        <f>TEXT(#REF!,"0000000000")</f>
        <v>#REF!</v>
      </c>
      <c r="F41" s="60" t="e">
        <f>TEXT(#REF!,"0000000000")</f>
        <v>#REF!</v>
      </c>
      <c r="G41" s="60" t="e">
        <f>TEXT(#REF!,"0000000000")</f>
        <v>#REF!</v>
      </c>
      <c r="H41" s="60" t="e">
        <f>TEXT(#REF!,"0000000000")</f>
        <v>#REF!</v>
      </c>
      <c r="I41" s="60" t="e">
        <f>TEXT(#REF!,"0000000000")</f>
        <v>#REF!</v>
      </c>
      <c r="J41" s="60" t="e">
        <f>TEXT(#REF!,"0000000000")</f>
        <v>#REF!</v>
      </c>
      <c r="K41" s="60" t="e">
        <f>TEXT(#REF!,"0000000000")</f>
        <v>#REF!</v>
      </c>
      <c r="L41" s="60" t="e">
        <f>TEXT(#REF!,"0000000000")</f>
        <v>#REF!</v>
      </c>
      <c r="M41" s="19" t="e">
        <f t="shared" si="0"/>
        <v>#REF!</v>
      </c>
    </row>
    <row r="42" spans="2:13" ht="20.100000000000001" customHeight="1" x14ac:dyDescent="0.15">
      <c r="B42" s="132" t="s">
        <v>75</v>
      </c>
      <c r="C42" s="77" t="s">
        <v>42</v>
      </c>
      <c r="D42" s="80" t="s">
        <v>126</v>
      </c>
      <c r="E42" s="60" t="e">
        <f>TEXT(#REF!,"0000000000")</f>
        <v>#REF!</v>
      </c>
      <c r="F42" s="60" t="e">
        <f>TEXT(#REF!,"0000000000")</f>
        <v>#REF!</v>
      </c>
      <c r="G42" s="60" t="e">
        <f>TEXT(#REF!,"0000000000")</f>
        <v>#REF!</v>
      </c>
      <c r="H42" s="60" t="e">
        <f>TEXT(#REF!,"0000000000")</f>
        <v>#REF!</v>
      </c>
      <c r="I42" s="60" t="e">
        <f>TEXT(#REF!,"0000000000")</f>
        <v>#REF!</v>
      </c>
      <c r="J42" s="60" t="e">
        <f>TEXT(#REF!,"0000000000")</f>
        <v>#REF!</v>
      </c>
      <c r="K42" s="60" t="e">
        <f>TEXT(#REF!,"0000000000")</f>
        <v>#REF!</v>
      </c>
      <c r="L42" s="60" t="e">
        <f>TEXT(#REF!,"0000000000")</f>
        <v>#REF!</v>
      </c>
      <c r="M42" s="19" t="e">
        <f t="shared" si="0"/>
        <v>#REF!</v>
      </c>
    </row>
    <row r="43" spans="2:13" ht="20.100000000000001" customHeight="1" x14ac:dyDescent="0.15">
      <c r="B43" s="135"/>
      <c r="C43" s="77" t="s">
        <v>54</v>
      </c>
      <c r="D43" s="80" t="s">
        <v>127</v>
      </c>
      <c r="E43" s="60" t="e">
        <f>TEXT(#REF!,"0000000000")</f>
        <v>#REF!</v>
      </c>
      <c r="F43" s="60" t="e">
        <f>TEXT(#REF!,"0000000000")</f>
        <v>#REF!</v>
      </c>
      <c r="G43" s="60" t="e">
        <f>TEXT(#REF!,"0000000000")</f>
        <v>#REF!</v>
      </c>
      <c r="H43" s="60" t="e">
        <f>TEXT(#REF!,"0000000000")</f>
        <v>#REF!</v>
      </c>
      <c r="I43" s="60" t="e">
        <f>TEXT(#REF!,"0000000000")</f>
        <v>#REF!</v>
      </c>
      <c r="J43" s="60" t="e">
        <f>TEXT(#REF!,"0000000000")</f>
        <v>#REF!</v>
      </c>
      <c r="K43" s="60" t="e">
        <f>TEXT(#REF!,"0000000000")</f>
        <v>#REF!</v>
      </c>
      <c r="L43" s="60" t="e">
        <f>TEXT(#REF!,"0000000000")</f>
        <v>#REF!</v>
      </c>
      <c r="M43" s="19" t="e">
        <f t="shared" si="0"/>
        <v>#REF!</v>
      </c>
    </row>
    <row r="44" spans="2:13" ht="20.100000000000001" customHeight="1" x14ac:dyDescent="0.15">
      <c r="B44" s="135"/>
      <c r="C44" s="77" t="s">
        <v>112</v>
      </c>
      <c r="D44" s="80" t="s">
        <v>128</v>
      </c>
      <c r="E44" s="60" t="e">
        <f>TEXT(#REF!,"0000000000")</f>
        <v>#REF!</v>
      </c>
      <c r="F44" s="60" t="e">
        <f>TEXT(#REF!,"0000000000")</f>
        <v>#REF!</v>
      </c>
      <c r="G44" s="60" t="e">
        <f>TEXT(#REF!,"0000000000")</f>
        <v>#REF!</v>
      </c>
      <c r="H44" s="60" t="e">
        <f>TEXT(#REF!,"0000000000")</f>
        <v>#REF!</v>
      </c>
      <c r="I44" s="60" t="e">
        <f>TEXT(#REF!,"0000000000")</f>
        <v>#REF!</v>
      </c>
      <c r="J44" s="60" t="e">
        <f>TEXT(#REF!,"0000000000")</f>
        <v>#REF!</v>
      </c>
      <c r="K44" s="60" t="e">
        <f>TEXT(#REF!,"0000000000")</f>
        <v>#REF!</v>
      </c>
      <c r="L44" s="60" t="e">
        <f>TEXT(#REF!,"0000000000")</f>
        <v>#REF!</v>
      </c>
      <c r="M44" s="19" t="e">
        <f t="shared" si="0"/>
        <v>#REF!</v>
      </c>
    </row>
    <row r="45" spans="2:13" ht="20.100000000000001" customHeight="1" x14ac:dyDescent="0.15">
      <c r="B45" s="135"/>
      <c r="C45" s="77" t="s">
        <v>113</v>
      </c>
      <c r="D45" s="80" t="s">
        <v>129</v>
      </c>
      <c r="E45" s="60" t="e">
        <f>TEXT(#REF!,"0000000000")</f>
        <v>#REF!</v>
      </c>
      <c r="F45" s="60" t="e">
        <f>TEXT(#REF!,"0000000000")</f>
        <v>#REF!</v>
      </c>
      <c r="G45" s="60" t="e">
        <f>TEXT(#REF!,"0000000000")</f>
        <v>#REF!</v>
      </c>
      <c r="H45" s="60" t="e">
        <f>TEXT(#REF!,"0000000000")</f>
        <v>#REF!</v>
      </c>
      <c r="I45" s="60" t="e">
        <f>TEXT(#REF!,"0000000000")</f>
        <v>#REF!</v>
      </c>
      <c r="J45" s="60" t="e">
        <f>TEXT(#REF!,"0000000000")</f>
        <v>#REF!</v>
      </c>
      <c r="K45" s="60" t="e">
        <f>TEXT(#REF!,"0000000000")</f>
        <v>#REF!</v>
      </c>
      <c r="L45" s="60" t="e">
        <f>TEXT(#REF!,"0000000000")</f>
        <v>#REF!</v>
      </c>
      <c r="M45" s="19" t="e">
        <f t="shared" si="0"/>
        <v>#REF!</v>
      </c>
    </row>
    <row r="46" spans="2:13" ht="20.100000000000001" customHeight="1" x14ac:dyDescent="0.15">
      <c r="B46" s="135"/>
      <c r="C46" s="77" t="s">
        <v>114</v>
      </c>
      <c r="D46" s="80" t="s">
        <v>130</v>
      </c>
      <c r="E46" s="60" t="e">
        <f>TEXT(#REF!,"0000000000")</f>
        <v>#REF!</v>
      </c>
      <c r="F46" s="60" t="e">
        <f>TEXT(#REF!,"0000000000")</f>
        <v>#REF!</v>
      </c>
      <c r="G46" s="60" t="e">
        <f>TEXT(#REF!,"0000000000")</f>
        <v>#REF!</v>
      </c>
      <c r="H46" s="60" t="e">
        <f>TEXT(#REF!,"0000000000")</f>
        <v>#REF!</v>
      </c>
      <c r="I46" s="60" t="e">
        <f>TEXT(#REF!,"0000000000")</f>
        <v>#REF!</v>
      </c>
      <c r="J46" s="60" t="e">
        <f>TEXT(#REF!,"0000000000")</f>
        <v>#REF!</v>
      </c>
      <c r="K46" s="60" t="e">
        <f>TEXT(#REF!,"0000000000")</f>
        <v>#REF!</v>
      </c>
      <c r="L46" s="60" t="e">
        <f>TEXT(#REF!,"0000000000")</f>
        <v>#REF!</v>
      </c>
      <c r="M46" s="19" t="e">
        <f t="shared" si="0"/>
        <v>#REF!</v>
      </c>
    </row>
    <row r="47" spans="2:13" ht="20.100000000000001" customHeight="1" x14ac:dyDescent="0.15">
      <c r="B47" s="135"/>
      <c r="C47" s="77" t="s">
        <v>55</v>
      </c>
      <c r="D47" s="80" t="s">
        <v>131</v>
      </c>
      <c r="E47" s="60" t="e">
        <f>TEXT(#REF!,"0000000000")</f>
        <v>#REF!</v>
      </c>
      <c r="F47" s="60" t="e">
        <f>TEXT(#REF!,"0000000000")</f>
        <v>#REF!</v>
      </c>
      <c r="G47" s="60" t="e">
        <f>TEXT(#REF!,"0000000000")</f>
        <v>#REF!</v>
      </c>
      <c r="H47" s="60" t="e">
        <f>TEXT(#REF!,"0000000000")</f>
        <v>#REF!</v>
      </c>
      <c r="I47" s="60" t="e">
        <f>TEXT(#REF!,"0000000000")</f>
        <v>#REF!</v>
      </c>
      <c r="J47" s="60" t="e">
        <f>TEXT(#REF!,"0000000000")</f>
        <v>#REF!</v>
      </c>
      <c r="K47" s="60" t="e">
        <f>TEXT(#REF!,"0000000000")</f>
        <v>#REF!</v>
      </c>
      <c r="L47" s="60" t="e">
        <f>TEXT(#REF!,"0000000000")</f>
        <v>#REF!</v>
      </c>
      <c r="M47" s="19" t="e">
        <f t="shared" si="0"/>
        <v>#REF!</v>
      </c>
    </row>
    <row r="48" spans="2:13" ht="20.100000000000001" customHeight="1" x14ac:dyDescent="0.15">
      <c r="B48" s="135"/>
      <c r="C48" s="79" t="s">
        <v>76</v>
      </c>
      <c r="D48" s="80" t="s">
        <v>132</v>
      </c>
      <c r="E48" s="60" t="e">
        <f>TEXT(#REF!,"0000000000")</f>
        <v>#REF!</v>
      </c>
      <c r="F48" s="60" t="e">
        <f>TEXT(#REF!,"0000000000")</f>
        <v>#REF!</v>
      </c>
      <c r="G48" s="60" t="e">
        <f>TEXT(#REF!,"0000000000")</f>
        <v>#REF!</v>
      </c>
      <c r="H48" s="60" t="e">
        <f>TEXT(#REF!,"0000000000")</f>
        <v>#REF!</v>
      </c>
      <c r="I48" s="60" t="e">
        <f>TEXT(#REF!,"0000000000")</f>
        <v>#REF!</v>
      </c>
      <c r="J48" s="60" t="e">
        <f>TEXT(#REF!,"0000000000")</f>
        <v>#REF!</v>
      </c>
      <c r="K48" s="60" t="e">
        <f>TEXT(#REF!,"0000000000")</f>
        <v>#REF!</v>
      </c>
      <c r="L48" s="60" t="e">
        <f>TEXT(#REF!,"0000000000")</f>
        <v>#REF!</v>
      </c>
      <c r="M48" s="19" t="e">
        <f t="shared" si="0"/>
        <v>#REF!</v>
      </c>
    </row>
    <row r="49" spans="2:13" ht="20.100000000000001" customHeight="1" x14ac:dyDescent="0.15">
      <c r="B49" s="135"/>
      <c r="C49" s="77" t="s">
        <v>56</v>
      </c>
      <c r="D49" s="80" t="s">
        <v>133</v>
      </c>
      <c r="E49" s="60" t="e">
        <f>TEXT(#REF!,"0000000000")</f>
        <v>#REF!</v>
      </c>
      <c r="F49" s="60" t="e">
        <f>TEXT(#REF!,"0000000000")</f>
        <v>#REF!</v>
      </c>
      <c r="G49" s="60" t="e">
        <f>TEXT(#REF!,"0000000000")</f>
        <v>#REF!</v>
      </c>
      <c r="H49" s="60" t="e">
        <f>TEXT(#REF!,"0000000000")</f>
        <v>#REF!</v>
      </c>
      <c r="I49" s="60" t="e">
        <f>TEXT(#REF!,"0000000000")</f>
        <v>#REF!</v>
      </c>
      <c r="J49" s="60" t="e">
        <f>TEXT(#REF!,"0000000000")</f>
        <v>#REF!</v>
      </c>
      <c r="K49" s="60" t="e">
        <f>TEXT(#REF!,"0000000000")</f>
        <v>#REF!</v>
      </c>
      <c r="L49" s="60" t="e">
        <f>TEXT(#REF!,"0000000000")</f>
        <v>#REF!</v>
      </c>
      <c r="M49" s="19" t="e">
        <f t="shared" si="0"/>
        <v>#REF!</v>
      </c>
    </row>
    <row r="50" spans="2:13" ht="20.100000000000001" customHeight="1" x14ac:dyDescent="0.15">
      <c r="B50" s="135"/>
      <c r="C50" s="79" t="s">
        <v>77</v>
      </c>
      <c r="D50" s="80" t="s">
        <v>134</v>
      </c>
      <c r="E50" s="60" t="e">
        <f>TEXT(#REF!,"0000000000")</f>
        <v>#REF!</v>
      </c>
      <c r="F50" s="60" t="e">
        <f>TEXT(#REF!,"0000000000")</f>
        <v>#REF!</v>
      </c>
      <c r="G50" s="60" t="e">
        <f>TEXT(#REF!,"0000000000")</f>
        <v>#REF!</v>
      </c>
      <c r="H50" s="60" t="e">
        <f>TEXT(#REF!,"0000000000")</f>
        <v>#REF!</v>
      </c>
      <c r="I50" s="60" t="e">
        <f>TEXT(#REF!,"0000000000")</f>
        <v>#REF!</v>
      </c>
      <c r="J50" s="60" t="e">
        <f>TEXT(#REF!,"0000000000")</f>
        <v>#REF!</v>
      </c>
      <c r="K50" s="60" t="e">
        <f>TEXT(#REF!,"0000000000")</f>
        <v>#REF!</v>
      </c>
      <c r="L50" s="60" t="e">
        <f>TEXT(#REF!,"0000000000")</f>
        <v>#REF!</v>
      </c>
      <c r="M50" s="19" t="e">
        <f t="shared" si="0"/>
        <v>#REF!</v>
      </c>
    </row>
    <row r="51" spans="2:13" ht="20.100000000000001" customHeight="1" x14ac:dyDescent="0.15">
      <c r="B51" s="135"/>
      <c r="C51" s="77" t="s">
        <v>115</v>
      </c>
      <c r="D51" s="80" t="s">
        <v>116</v>
      </c>
      <c r="E51" s="60" t="e">
        <f>TEXT(#REF!,"0000000000")</f>
        <v>#REF!</v>
      </c>
      <c r="F51" s="60" t="e">
        <f>TEXT(#REF!,"0000000000")</f>
        <v>#REF!</v>
      </c>
      <c r="G51" s="60" t="e">
        <f>TEXT(#REF!,"0000000000")</f>
        <v>#REF!</v>
      </c>
      <c r="H51" s="60" t="e">
        <f>TEXT(#REF!,"0000000000")</f>
        <v>#REF!</v>
      </c>
      <c r="I51" s="60" t="e">
        <f>TEXT(#REF!,"0000000000")</f>
        <v>#REF!</v>
      </c>
      <c r="J51" s="60" t="e">
        <f>TEXT(#REF!,"0000000000")</f>
        <v>#REF!</v>
      </c>
      <c r="K51" s="60" t="e">
        <f>TEXT(#REF!,"0000000000")</f>
        <v>#REF!</v>
      </c>
      <c r="L51" s="60" t="e">
        <f>TEXT(#REF!,"0000000000")</f>
        <v>#REF!</v>
      </c>
      <c r="M51" s="19" t="e">
        <f t="shared" si="0"/>
        <v>#REF!</v>
      </c>
    </row>
    <row r="52" spans="2:13" ht="20.100000000000001" customHeight="1" x14ac:dyDescent="0.15">
      <c r="B52" s="135"/>
      <c r="C52" s="77" t="s">
        <v>57</v>
      </c>
      <c r="D52" s="80" t="s">
        <v>135</v>
      </c>
      <c r="E52" s="60" t="e">
        <f>TEXT(#REF!,"0000000000")</f>
        <v>#REF!</v>
      </c>
      <c r="F52" s="60" t="e">
        <f>TEXT(#REF!,"0000000000")</f>
        <v>#REF!</v>
      </c>
      <c r="G52" s="60" t="e">
        <f>TEXT(#REF!,"0000000000")</f>
        <v>#REF!</v>
      </c>
      <c r="H52" s="60" t="e">
        <f>TEXT(#REF!,"0000000000")</f>
        <v>#REF!</v>
      </c>
      <c r="I52" s="60" t="e">
        <f>TEXT(#REF!,"0000000000")</f>
        <v>#REF!</v>
      </c>
      <c r="J52" s="60" t="e">
        <f>TEXT(#REF!,"0000000000")</f>
        <v>#REF!</v>
      </c>
      <c r="K52" s="60" t="e">
        <f>TEXT(#REF!,"0000000000")</f>
        <v>#REF!</v>
      </c>
      <c r="L52" s="60" t="e">
        <f>TEXT(#REF!,"0000000000")</f>
        <v>#REF!</v>
      </c>
      <c r="M52" s="19" t="e">
        <f t="shared" si="0"/>
        <v>#REF!</v>
      </c>
    </row>
    <row r="53" spans="2:13" ht="20.100000000000001" customHeight="1" x14ac:dyDescent="0.15">
      <c r="B53" s="135"/>
      <c r="C53" s="79" t="s">
        <v>87</v>
      </c>
      <c r="D53" s="80" t="s">
        <v>136</v>
      </c>
      <c r="E53" s="60" t="e">
        <f>TEXT(#REF!,"0000000000")</f>
        <v>#REF!</v>
      </c>
      <c r="F53" s="60" t="e">
        <f>TEXT(#REF!,"0000000000")</f>
        <v>#REF!</v>
      </c>
      <c r="G53" s="60" t="e">
        <f>TEXT(#REF!,"0000000000")</f>
        <v>#REF!</v>
      </c>
      <c r="H53" s="60" t="e">
        <f>TEXT(#REF!,"0000000000")</f>
        <v>#REF!</v>
      </c>
      <c r="I53" s="60" t="e">
        <f>TEXT(#REF!,"0000000000")</f>
        <v>#REF!</v>
      </c>
      <c r="J53" s="60" t="e">
        <f>TEXT(#REF!,"0000000000")</f>
        <v>#REF!</v>
      </c>
      <c r="K53" s="60" t="e">
        <f>TEXT(#REF!,"0000000000")</f>
        <v>#REF!</v>
      </c>
      <c r="L53" s="60" t="e">
        <f>TEXT(#REF!,"0000000000")</f>
        <v>#REF!</v>
      </c>
      <c r="M53" s="19" t="e">
        <f t="shared" si="0"/>
        <v>#REF!</v>
      </c>
    </row>
    <row r="54" spans="2:13" ht="20.100000000000001" customHeight="1" x14ac:dyDescent="0.15">
      <c r="B54" s="135"/>
      <c r="C54" s="79" t="s">
        <v>118</v>
      </c>
      <c r="D54" s="80" t="s">
        <v>137</v>
      </c>
      <c r="E54" s="60" t="e">
        <f>TEXT(#REF!,"0000000000")</f>
        <v>#REF!</v>
      </c>
      <c r="F54" s="60" t="e">
        <f>TEXT(#REF!,"0000000000")</f>
        <v>#REF!</v>
      </c>
      <c r="G54" s="60" t="e">
        <f>TEXT(#REF!,"0000000000")</f>
        <v>#REF!</v>
      </c>
      <c r="H54" s="60" t="e">
        <f>TEXT(#REF!,"0000000000")</f>
        <v>#REF!</v>
      </c>
      <c r="I54" s="60" t="e">
        <f>TEXT(#REF!,"0000000000")</f>
        <v>#REF!</v>
      </c>
      <c r="J54" s="60" t="e">
        <f>TEXT(#REF!,"0000000000")</f>
        <v>#REF!</v>
      </c>
      <c r="K54" s="60" t="e">
        <f>TEXT(#REF!,"0000000000")</f>
        <v>#REF!</v>
      </c>
      <c r="L54" s="60" t="e">
        <f>TEXT(#REF!,"0000000000")</f>
        <v>#REF!</v>
      </c>
      <c r="M54" s="19" t="e">
        <f t="shared" si="0"/>
        <v>#REF!</v>
      </c>
    </row>
    <row r="55" spans="2:13" ht="20.100000000000001" customHeight="1" x14ac:dyDescent="0.15">
      <c r="B55" s="135"/>
      <c r="C55" s="77" t="s">
        <v>117</v>
      </c>
      <c r="D55" s="80" t="s">
        <v>138</v>
      </c>
      <c r="E55" s="60" t="e">
        <f>TEXT(#REF!,"0000000000")</f>
        <v>#REF!</v>
      </c>
      <c r="F55" s="60" t="e">
        <f>TEXT(#REF!,"0000000000")</f>
        <v>#REF!</v>
      </c>
      <c r="G55" s="60" t="e">
        <f>TEXT(#REF!,"0000000000")</f>
        <v>#REF!</v>
      </c>
      <c r="H55" s="60" t="e">
        <f>TEXT(#REF!,"0000000000")</f>
        <v>#REF!</v>
      </c>
      <c r="I55" s="60" t="e">
        <f>TEXT(#REF!,"0000000000")</f>
        <v>#REF!</v>
      </c>
      <c r="J55" s="60" t="e">
        <f>TEXT(#REF!,"0000000000")</f>
        <v>#REF!</v>
      </c>
      <c r="K55" s="60" t="e">
        <f>TEXT(#REF!,"0000000000")</f>
        <v>#REF!</v>
      </c>
      <c r="L55" s="60" t="e">
        <f>TEXT(#REF!,"0000000000")</f>
        <v>#REF!</v>
      </c>
      <c r="M55" s="19" t="e">
        <f t="shared" si="0"/>
        <v>#REF!</v>
      </c>
    </row>
    <row r="56" spans="2:13" ht="20.100000000000001" customHeight="1" x14ac:dyDescent="0.15">
      <c r="B56" s="136"/>
      <c r="C56" s="77" t="s">
        <v>43</v>
      </c>
      <c r="D56" s="80" t="s">
        <v>139</v>
      </c>
      <c r="E56" s="60" t="e">
        <f>TEXT(#REF!,"0000000000")</f>
        <v>#REF!</v>
      </c>
      <c r="F56" s="60" t="e">
        <f>TEXT(#REF!,"0000000000")</f>
        <v>#REF!</v>
      </c>
      <c r="G56" s="60" t="e">
        <f>TEXT(#REF!,"0000000000")</f>
        <v>#REF!</v>
      </c>
      <c r="H56" s="60" t="e">
        <f>TEXT(#REF!,"0000000000")</f>
        <v>#REF!</v>
      </c>
      <c r="I56" s="60" t="e">
        <f>TEXT(#REF!,"0000000000")</f>
        <v>#REF!</v>
      </c>
      <c r="J56" s="60" t="e">
        <f>TEXT(#REF!,"0000000000")</f>
        <v>#REF!</v>
      </c>
      <c r="K56" s="60" t="e">
        <f>TEXT(#REF!,"0000000000")</f>
        <v>#REF!</v>
      </c>
      <c r="L56" s="60" t="e">
        <f>TEXT(#REF!,"0000000000")</f>
        <v>#REF!</v>
      </c>
      <c r="M56" s="19" t="e">
        <f t="shared" si="0"/>
        <v>#REF!</v>
      </c>
    </row>
    <row r="57" spans="2:13" ht="20.100000000000001" customHeight="1" x14ac:dyDescent="0.15">
      <c r="B57" s="132" t="s">
        <v>78</v>
      </c>
      <c r="C57" s="77" t="s">
        <v>58</v>
      </c>
      <c r="D57" s="80" t="s">
        <v>140</v>
      </c>
      <c r="E57" s="60" t="e">
        <f>TEXT(#REF!,"0000000000")</f>
        <v>#REF!</v>
      </c>
      <c r="F57" s="60" t="e">
        <f>TEXT(#REF!,"0000000000")</f>
        <v>#REF!</v>
      </c>
      <c r="G57" s="60" t="e">
        <f>TEXT(#REF!,"0000000000")</f>
        <v>#REF!</v>
      </c>
      <c r="H57" s="60" t="e">
        <f>TEXT(#REF!,"0000000000")</f>
        <v>#REF!</v>
      </c>
      <c r="I57" s="60" t="e">
        <f>TEXT(#REF!,"0000000000")</f>
        <v>#REF!</v>
      </c>
      <c r="J57" s="60" t="e">
        <f>TEXT(#REF!,"0000000000")</f>
        <v>#REF!</v>
      </c>
      <c r="K57" s="60" t="e">
        <f>TEXT(#REF!,"0000000000")</f>
        <v>#REF!</v>
      </c>
      <c r="L57" s="60" t="e">
        <f>TEXT(#REF!,"0000000000")</f>
        <v>#REF!</v>
      </c>
      <c r="M57" s="19" t="e">
        <f t="shared" si="0"/>
        <v>#REF!</v>
      </c>
    </row>
    <row r="58" spans="2:13" ht="20.100000000000001" customHeight="1" x14ac:dyDescent="0.15">
      <c r="B58" s="135"/>
      <c r="C58" s="77" t="s">
        <v>59</v>
      </c>
      <c r="D58" s="80" t="s">
        <v>141</v>
      </c>
      <c r="E58" s="60" t="e">
        <f>TEXT(#REF!,"0000000000")</f>
        <v>#REF!</v>
      </c>
      <c r="F58" s="60" t="e">
        <f>TEXT(#REF!,"0000000000")</f>
        <v>#REF!</v>
      </c>
      <c r="G58" s="60" t="e">
        <f>TEXT(#REF!,"0000000000")</f>
        <v>#REF!</v>
      </c>
      <c r="H58" s="60" t="e">
        <f>TEXT(#REF!,"0000000000")</f>
        <v>#REF!</v>
      </c>
      <c r="I58" s="60" t="e">
        <f>TEXT(#REF!,"0000000000")</f>
        <v>#REF!</v>
      </c>
      <c r="J58" s="60" t="e">
        <f>TEXT(#REF!,"0000000000")</f>
        <v>#REF!</v>
      </c>
      <c r="K58" s="60" t="e">
        <f>TEXT(#REF!,"0000000000")</f>
        <v>#REF!</v>
      </c>
      <c r="L58" s="60" t="e">
        <f>TEXT(#REF!,"0000000000")</f>
        <v>#REF!</v>
      </c>
      <c r="M58" s="19" t="e">
        <f t="shared" si="0"/>
        <v>#REF!</v>
      </c>
    </row>
    <row r="59" spans="2:13" ht="20.100000000000001" customHeight="1" x14ac:dyDescent="0.15">
      <c r="B59" s="135"/>
      <c r="C59" s="77" t="s">
        <v>60</v>
      </c>
      <c r="D59" s="80" t="s">
        <v>142</v>
      </c>
      <c r="E59" s="60" t="e">
        <f>TEXT(#REF!,"0000000000")</f>
        <v>#REF!</v>
      </c>
      <c r="F59" s="60" t="e">
        <f>TEXT(#REF!,"0000000000")</f>
        <v>#REF!</v>
      </c>
      <c r="G59" s="60" t="e">
        <f>TEXT(#REF!,"0000000000")</f>
        <v>#REF!</v>
      </c>
      <c r="H59" s="60" t="e">
        <f>TEXT(#REF!,"0000000000")</f>
        <v>#REF!</v>
      </c>
      <c r="I59" s="60" t="e">
        <f>TEXT(#REF!,"0000000000")</f>
        <v>#REF!</v>
      </c>
      <c r="J59" s="60" t="e">
        <f>TEXT(#REF!,"0000000000")</f>
        <v>#REF!</v>
      </c>
      <c r="K59" s="60" t="e">
        <f>TEXT(#REF!,"0000000000")</f>
        <v>#REF!</v>
      </c>
      <c r="L59" s="60" t="e">
        <f>TEXT(#REF!,"0000000000")</f>
        <v>#REF!</v>
      </c>
      <c r="M59" s="19" t="e">
        <f t="shared" si="0"/>
        <v>#REF!</v>
      </c>
    </row>
    <row r="60" spans="2:13" ht="20.100000000000001" customHeight="1" x14ac:dyDescent="0.15">
      <c r="B60" s="135"/>
      <c r="C60" s="77" t="s">
        <v>54</v>
      </c>
      <c r="D60" s="80" t="s">
        <v>143</v>
      </c>
      <c r="E60" s="60" t="e">
        <f>TEXT(#REF!,"0000000000")</f>
        <v>#REF!</v>
      </c>
      <c r="F60" s="60" t="e">
        <f>TEXT(#REF!,"0000000000")</f>
        <v>#REF!</v>
      </c>
      <c r="G60" s="60" t="e">
        <f>TEXT(#REF!,"0000000000")</f>
        <v>#REF!</v>
      </c>
      <c r="H60" s="60" t="e">
        <f>TEXT(#REF!,"0000000000")</f>
        <v>#REF!</v>
      </c>
      <c r="I60" s="60" t="e">
        <f>TEXT(#REF!,"0000000000")</f>
        <v>#REF!</v>
      </c>
      <c r="J60" s="60" t="e">
        <f>TEXT(#REF!,"0000000000")</f>
        <v>#REF!</v>
      </c>
      <c r="K60" s="60" t="e">
        <f>TEXT(#REF!,"0000000000")</f>
        <v>#REF!</v>
      </c>
      <c r="L60" s="60" t="e">
        <f>TEXT(#REF!,"0000000000")</f>
        <v>#REF!</v>
      </c>
      <c r="M60" s="19" t="e">
        <f t="shared" si="0"/>
        <v>#REF!</v>
      </c>
    </row>
    <row r="61" spans="2:13" ht="20.100000000000001" customHeight="1" x14ac:dyDescent="0.15">
      <c r="B61" s="135"/>
      <c r="C61" s="79" t="s">
        <v>79</v>
      </c>
      <c r="D61" s="80" t="s">
        <v>144</v>
      </c>
      <c r="E61" s="60" t="e">
        <f>TEXT(#REF!,"0000000000")</f>
        <v>#REF!</v>
      </c>
      <c r="F61" s="60" t="e">
        <f>TEXT(#REF!,"0000000000")</f>
        <v>#REF!</v>
      </c>
      <c r="G61" s="60" t="e">
        <f>TEXT(#REF!,"0000000000")</f>
        <v>#REF!</v>
      </c>
      <c r="H61" s="60" t="e">
        <f>TEXT(#REF!,"0000000000")</f>
        <v>#REF!</v>
      </c>
      <c r="I61" s="60" t="e">
        <f>TEXT(#REF!,"0000000000")</f>
        <v>#REF!</v>
      </c>
      <c r="J61" s="60" t="e">
        <f>TEXT(#REF!,"0000000000")</f>
        <v>#REF!</v>
      </c>
      <c r="K61" s="60" t="e">
        <f>TEXT(#REF!,"0000000000")</f>
        <v>#REF!</v>
      </c>
      <c r="L61" s="60" t="e">
        <f>TEXT(#REF!,"0000000000")</f>
        <v>#REF!</v>
      </c>
      <c r="M61" s="19" t="e">
        <f t="shared" si="0"/>
        <v>#REF!</v>
      </c>
    </row>
    <row r="62" spans="2:13" ht="20.100000000000001" customHeight="1" x14ac:dyDescent="0.15">
      <c r="B62" s="135"/>
      <c r="C62" s="77" t="s">
        <v>61</v>
      </c>
      <c r="D62" s="80" t="s">
        <v>145</v>
      </c>
      <c r="E62" s="60" t="e">
        <f>TEXT(#REF!,"0000000000")</f>
        <v>#REF!</v>
      </c>
      <c r="F62" s="60" t="e">
        <f>TEXT(#REF!,"0000000000")</f>
        <v>#REF!</v>
      </c>
      <c r="G62" s="60" t="e">
        <f>TEXT(#REF!,"0000000000")</f>
        <v>#REF!</v>
      </c>
      <c r="H62" s="60" t="e">
        <f>TEXT(#REF!,"0000000000")</f>
        <v>#REF!</v>
      </c>
      <c r="I62" s="60" t="e">
        <f>TEXT(#REF!,"0000000000")</f>
        <v>#REF!</v>
      </c>
      <c r="J62" s="60" t="e">
        <f>TEXT(#REF!,"0000000000")</f>
        <v>#REF!</v>
      </c>
      <c r="K62" s="60" t="e">
        <f>TEXT(#REF!,"0000000000")</f>
        <v>#REF!</v>
      </c>
      <c r="L62" s="60" t="e">
        <f>TEXT(#REF!,"0000000000")</f>
        <v>#REF!</v>
      </c>
      <c r="M62" s="19" t="e">
        <f t="shared" si="0"/>
        <v>#REF!</v>
      </c>
    </row>
    <row r="63" spans="2:13" ht="20.100000000000001" customHeight="1" x14ac:dyDescent="0.15">
      <c r="B63" s="135"/>
      <c r="C63" s="79" t="s">
        <v>157</v>
      </c>
      <c r="D63" s="80" t="s">
        <v>146</v>
      </c>
      <c r="E63" s="60" t="e">
        <f>TEXT(#REF!,"0000000000")</f>
        <v>#REF!</v>
      </c>
      <c r="F63" s="60" t="e">
        <f>TEXT(#REF!,"0000000000")</f>
        <v>#REF!</v>
      </c>
      <c r="G63" s="60" t="e">
        <f>TEXT(#REF!,"0000000000")</f>
        <v>#REF!</v>
      </c>
      <c r="H63" s="60" t="e">
        <f>TEXT(#REF!,"0000000000")</f>
        <v>#REF!</v>
      </c>
      <c r="I63" s="60" t="e">
        <f>TEXT(#REF!,"0000000000")</f>
        <v>#REF!</v>
      </c>
      <c r="J63" s="60" t="e">
        <f>TEXT(#REF!,"0000000000")</f>
        <v>#REF!</v>
      </c>
      <c r="K63" s="60" t="e">
        <f>TEXT(#REF!,"0000000000")</f>
        <v>#REF!</v>
      </c>
      <c r="L63" s="60" t="e">
        <f>TEXT(#REF!,"0000000000")</f>
        <v>#REF!</v>
      </c>
      <c r="M63" s="19" t="e">
        <f t="shared" si="0"/>
        <v>#REF!</v>
      </c>
    </row>
    <row r="64" spans="2:13" ht="20.100000000000001" customHeight="1" x14ac:dyDescent="0.15">
      <c r="B64" s="135"/>
      <c r="C64" s="77" t="s">
        <v>119</v>
      </c>
      <c r="D64" s="80" t="s">
        <v>147</v>
      </c>
      <c r="E64" s="60" t="e">
        <f>TEXT(#REF!,"0000000000")</f>
        <v>#REF!</v>
      </c>
      <c r="F64" s="60" t="e">
        <f>TEXT(#REF!,"0000000000")</f>
        <v>#REF!</v>
      </c>
      <c r="G64" s="60" t="e">
        <f>TEXT(#REF!,"0000000000")</f>
        <v>#REF!</v>
      </c>
      <c r="H64" s="60" t="e">
        <f>TEXT(#REF!,"0000000000")</f>
        <v>#REF!</v>
      </c>
      <c r="I64" s="60" t="e">
        <f>TEXT(#REF!,"0000000000")</f>
        <v>#REF!</v>
      </c>
      <c r="J64" s="60" t="e">
        <f>TEXT(#REF!,"0000000000")</f>
        <v>#REF!</v>
      </c>
      <c r="K64" s="60" t="e">
        <f>TEXT(#REF!,"0000000000")</f>
        <v>#REF!</v>
      </c>
      <c r="L64" s="60" t="e">
        <f>TEXT(#REF!,"0000000000")</f>
        <v>#REF!</v>
      </c>
      <c r="M64" s="19" t="e">
        <f t="shared" si="0"/>
        <v>#REF!</v>
      </c>
    </row>
    <row r="65" spans="2:13" ht="20.100000000000001" customHeight="1" x14ac:dyDescent="0.15">
      <c r="B65" s="136"/>
      <c r="C65" s="77" t="s">
        <v>43</v>
      </c>
      <c r="D65" s="80" t="s">
        <v>148</v>
      </c>
      <c r="E65" s="60" t="e">
        <f>TEXT(#REF!,"0000000000")</f>
        <v>#REF!</v>
      </c>
      <c r="F65" s="60" t="e">
        <f>TEXT(#REF!,"0000000000")</f>
        <v>#REF!</v>
      </c>
      <c r="G65" s="60" t="e">
        <f>TEXT(#REF!,"0000000000")</f>
        <v>#REF!</v>
      </c>
      <c r="H65" s="60" t="e">
        <f>TEXT(#REF!,"0000000000")</f>
        <v>#REF!</v>
      </c>
      <c r="I65" s="60" t="e">
        <f>TEXT(#REF!,"0000000000")</f>
        <v>#REF!</v>
      </c>
      <c r="J65" s="60" t="e">
        <f>TEXT(#REF!,"0000000000")</f>
        <v>#REF!</v>
      </c>
      <c r="K65" s="60" t="e">
        <f>TEXT(#REF!,"0000000000")</f>
        <v>#REF!</v>
      </c>
      <c r="L65" s="60" t="e">
        <f>TEXT(#REF!,"0000000000")</f>
        <v>#REF!</v>
      </c>
      <c r="M65" s="19" t="e">
        <f t="shared" si="0"/>
        <v>#REF!</v>
      </c>
    </row>
    <row r="66" spans="2:13" ht="20.100000000000001" customHeight="1" x14ac:dyDescent="0.15">
      <c r="B66" s="137" t="s">
        <v>80</v>
      </c>
      <c r="C66" s="138"/>
      <c r="D66" s="80" t="s">
        <v>149</v>
      </c>
      <c r="E66" s="60" t="e">
        <f>TEXT(#REF!,"0000000000")</f>
        <v>#REF!</v>
      </c>
      <c r="F66" s="60" t="e">
        <f>TEXT(#REF!,"0000000000")</f>
        <v>#REF!</v>
      </c>
      <c r="G66" s="60" t="e">
        <f>TEXT(#REF!,"0000000000")</f>
        <v>#REF!</v>
      </c>
      <c r="H66" s="60" t="e">
        <f>TEXT(#REF!,"0000000000")</f>
        <v>#REF!</v>
      </c>
      <c r="I66" s="60" t="e">
        <f>TEXT(#REF!,"0000000000")</f>
        <v>#REF!</v>
      </c>
      <c r="J66" s="60" t="e">
        <f>TEXT(#REF!,"0000000000")</f>
        <v>#REF!</v>
      </c>
      <c r="K66" s="60" t="e">
        <f>TEXT(#REF!,"0000000000")</f>
        <v>#REF!</v>
      </c>
      <c r="L66" s="60" t="e">
        <f>TEXT(#REF!,"0000000000")</f>
        <v>#REF!</v>
      </c>
      <c r="M66" s="19" t="e">
        <f t="shared" si="0"/>
        <v>#REF!</v>
      </c>
    </row>
    <row r="67" spans="2:13" ht="20.100000000000001" customHeight="1" x14ac:dyDescent="0.15">
      <c r="B67" s="137" t="s">
        <v>81</v>
      </c>
      <c r="C67" s="138"/>
      <c r="D67" s="80" t="s">
        <v>150</v>
      </c>
      <c r="E67" s="60" t="e">
        <f>TEXT(#REF!,"0000000000")</f>
        <v>#REF!</v>
      </c>
      <c r="F67" s="60" t="e">
        <f>TEXT(#REF!,"0000000000")</f>
        <v>#REF!</v>
      </c>
      <c r="G67" s="60" t="e">
        <f>TEXT(#REF!,"0000000000")</f>
        <v>#REF!</v>
      </c>
      <c r="H67" s="60" t="e">
        <f>TEXT(#REF!,"0000000000")</f>
        <v>#REF!</v>
      </c>
      <c r="I67" s="60" t="e">
        <f>TEXT(#REF!,"0000000000")</f>
        <v>#REF!</v>
      </c>
      <c r="J67" s="60" t="e">
        <f>TEXT(#REF!,"0000000000")</f>
        <v>#REF!</v>
      </c>
      <c r="K67" s="60" t="e">
        <f>TEXT(#REF!,"0000000000")</f>
        <v>#REF!</v>
      </c>
      <c r="L67" s="60" t="e">
        <f>TEXT(#REF!,"0000000000")</f>
        <v>#REF!</v>
      </c>
      <c r="M67" s="19" t="e">
        <f t="shared" si="0"/>
        <v>#REF!</v>
      </c>
    </row>
    <row r="68" spans="2:13" ht="20.100000000000001" customHeight="1" x14ac:dyDescent="0.15">
      <c r="B68" s="137" t="s">
        <v>82</v>
      </c>
      <c r="C68" s="138"/>
      <c r="D68" s="80" t="s">
        <v>151</v>
      </c>
      <c r="E68" s="60" t="e">
        <f>TEXT(#REF!,"0000000000")</f>
        <v>#REF!</v>
      </c>
      <c r="F68" s="60" t="e">
        <f>TEXT(#REF!,"0000000000")</f>
        <v>#REF!</v>
      </c>
      <c r="G68" s="60" t="e">
        <f>TEXT(#REF!,"0000000000")</f>
        <v>#REF!</v>
      </c>
      <c r="H68" s="60" t="e">
        <f>TEXT(#REF!,"0000000000")</f>
        <v>#REF!</v>
      </c>
      <c r="I68" s="60" t="e">
        <f>TEXT(#REF!,"0000000000")</f>
        <v>#REF!</v>
      </c>
      <c r="J68" s="60" t="e">
        <f>TEXT(#REF!,"0000000000")</f>
        <v>#REF!</v>
      </c>
      <c r="K68" s="60" t="e">
        <f>TEXT(#REF!,"0000000000")</f>
        <v>#REF!</v>
      </c>
      <c r="L68" s="60" t="e">
        <f>TEXT(#REF!,"0000000000")</f>
        <v>#REF!</v>
      </c>
      <c r="M68" s="19" t="e">
        <f t="shared" si="0"/>
        <v>#REF!</v>
      </c>
    </row>
    <row r="69" spans="2:13" ht="20.100000000000001" customHeight="1" x14ac:dyDescent="0.15">
      <c r="B69" s="137" t="s">
        <v>83</v>
      </c>
      <c r="C69" s="138"/>
      <c r="D69" s="80" t="s">
        <v>152</v>
      </c>
      <c r="E69" s="60" t="e">
        <f>TEXT(#REF!,"0000000000")</f>
        <v>#REF!</v>
      </c>
      <c r="F69" s="60" t="e">
        <f>TEXT(#REF!,"0000000000")</f>
        <v>#REF!</v>
      </c>
      <c r="G69" s="60" t="e">
        <f>TEXT(#REF!,"0000000000")</f>
        <v>#REF!</v>
      </c>
      <c r="H69" s="60" t="e">
        <f>TEXT(#REF!,"0000000000")</f>
        <v>#REF!</v>
      </c>
      <c r="I69" s="60" t="e">
        <f>TEXT(#REF!,"0000000000")</f>
        <v>#REF!</v>
      </c>
      <c r="J69" s="60" t="e">
        <f>TEXT(#REF!,"0000000000")</f>
        <v>#REF!</v>
      </c>
      <c r="K69" s="60" t="e">
        <f>TEXT(#REF!,"0000000000")</f>
        <v>#REF!</v>
      </c>
      <c r="L69" s="60" t="e">
        <f>TEXT(#REF!,"0000000000")</f>
        <v>#REF!</v>
      </c>
      <c r="M69" s="19" t="e">
        <f t="shared" si="0"/>
        <v>#REF!</v>
      </c>
    </row>
    <row r="70" spans="2:13" ht="20.100000000000001" customHeight="1" x14ac:dyDescent="0.15">
      <c r="B70" s="137" t="s">
        <v>84</v>
      </c>
      <c r="C70" s="138"/>
      <c r="D70" s="80" t="s">
        <v>153</v>
      </c>
      <c r="E70" s="60" t="e">
        <f>TEXT(#REF!,"0000000000")</f>
        <v>#REF!</v>
      </c>
      <c r="F70" s="60" t="e">
        <f>TEXT(#REF!,"0000000000")</f>
        <v>#REF!</v>
      </c>
      <c r="G70" s="60" t="e">
        <f>TEXT(#REF!,"0000000000")</f>
        <v>#REF!</v>
      </c>
      <c r="H70" s="60" t="e">
        <f>TEXT(#REF!,"0000000000")</f>
        <v>#REF!</v>
      </c>
      <c r="I70" s="60" t="e">
        <f>TEXT(#REF!,"0000000000")</f>
        <v>#REF!</v>
      </c>
      <c r="J70" s="60" t="e">
        <f>TEXT(#REF!,"0000000000")</f>
        <v>#REF!</v>
      </c>
      <c r="K70" s="60" t="e">
        <f>TEXT(#REF!,"0000000000")</f>
        <v>#REF!</v>
      </c>
      <c r="L70" s="60" t="e">
        <f>TEXT(#REF!,"0000000000")</f>
        <v>#REF!</v>
      </c>
      <c r="M70" s="19" t="e">
        <f t="shared" si="0"/>
        <v>#REF!</v>
      </c>
    </row>
    <row r="71" spans="2:13" ht="20.100000000000001" customHeight="1" x14ac:dyDescent="0.15">
      <c r="B71" s="137" t="s">
        <v>85</v>
      </c>
      <c r="C71" s="138"/>
      <c r="D71" s="80" t="s">
        <v>154</v>
      </c>
      <c r="E71" s="60" t="e">
        <f>TEXT(#REF!,"0000000000")</f>
        <v>#REF!</v>
      </c>
      <c r="F71" s="60" t="e">
        <f>TEXT(#REF!,"0000000000")</f>
        <v>#REF!</v>
      </c>
      <c r="G71" s="60" t="e">
        <f>TEXT(#REF!,"0000000000")</f>
        <v>#REF!</v>
      </c>
      <c r="H71" s="60" t="e">
        <f>TEXT(#REF!,"0000000000")</f>
        <v>#REF!</v>
      </c>
      <c r="I71" s="60" t="e">
        <f>TEXT(#REF!,"0000000000")</f>
        <v>#REF!</v>
      </c>
      <c r="J71" s="60" t="e">
        <f>TEXT(#REF!,"0000000000")</f>
        <v>#REF!</v>
      </c>
      <c r="K71" s="60" t="e">
        <f>TEXT(#REF!,"0000000000")</f>
        <v>#REF!</v>
      </c>
      <c r="L71" s="60" t="e">
        <f>TEXT(#REF!,"0000000000")</f>
        <v>#REF!</v>
      </c>
      <c r="M71" s="19" t="e">
        <f t="shared" si="0"/>
        <v>#REF!</v>
      </c>
    </row>
    <row r="72" spans="2:13" ht="20.100000000000001" customHeight="1" thickBot="1" x14ac:dyDescent="0.2">
      <c r="B72" s="139" t="s">
        <v>88</v>
      </c>
      <c r="C72" s="140"/>
      <c r="D72" s="81" t="s">
        <v>155</v>
      </c>
      <c r="E72" s="60" t="e">
        <f>TEXT(#REF!,"0000000000")</f>
        <v>#REF!</v>
      </c>
      <c r="F72" s="60" t="e">
        <f>TEXT(#REF!,"0000000000")</f>
        <v>#REF!</v>
      </c>
      <c r="G72" s="60" t="e">
        <f>TEXT(#REF!,"0000000000")</f>
        <v>#REF!</v>
      </c>
      <c r="H72" s="60" t="e">
        <f>TEXT(#REF!,"0000000000")</f>
        <v>#REF!</v>
      </c>
      <c r="I72" s="60" t="e">
        <f>TEXT(#REF!,"0000000000")</f>
        <v>#REF!</v>
      </c>
      <c r="J72" s="60" t="e">
        <f>TEXT(#REF!,"0000000000")</f>
        <v>#REF!</v>
      </c>
      <c r="K72" s="60" t="e">
        <f>TEXT(#REF!,"0000000000")</f>
        <v>#REF!</v>
      </c>
      <c r="L72" s="60" t="e">
        <f>TEXT(#REF!,"0000000000")</f>
        <v>#REF!</v>
      </c>
      <c r="M72" s="19" t="e">
        <f t="shared" si="0"/>
        <v>#REF!</v>
      </c>
    </row>
    <row r="73" spans="2:13" ht="20.100000000000001" customHeight="1" thickTop="1" x14ac:dyDescent="0.15">
      <c r="B73" s="130" t="s">
        <v>89</v>
      </c>
      <c r="C73" s="131"/>
      <c r="D73" s="82" t="s">
        <v>156</v>
      </c>
      <c r="E73" s="60" t="e">
        <f>TEXT(#REF!,"0000000000")</f>
        <v>#REF!</v>
      </c>
      <c r="F73" s="60" t="e">
        <f>TEXT(#REF!,"0000000000")</f>
        <v>#REF!</v>
      </c>
      <c r="G73" s="60" t="e">
        <f>TEXT(#REF!,"0000000000")</f>
        <v>#REF!</v>
      </c>
      <c r="H73" s="60" t="e">
        <f>TEXT(#REF!,"0000000000")</f>
        <v>#REF!</v>
      </c>
      <c r="I73" s="60" t="e">
        <f>TEXT(#REF!,"0000000000")</f>
        <v>#REF!</v>
      </c>
      <c r="J73" s="60" t="e">
        <f>TEXT(#REF!,"0000000000")</f>
        <v>#REF!</v>
      </c>
      <c r="K73" s="60" t="e">
        <f>TEXT(#REF!,"0000000000")</f>
        <v>#REF!</v>
      </c>
      <c r="L73" s="60" t="e">
        <f>TEXT(#REF!,"0000000000")</f>
        <v>#REF!</v>
      </c>
      <c r="M73" s="19" t="e">
        <f t="shared" si="0"/>
        <v>#REF!</v>
      </c>
    </row>
    <row r="74" spans="2:13" x14ac:dyDescent="0.15">
      <c r="L74" s="42"/>
    </row>
    <row r="75" spans="2:13" x14ac:dyDescent="0.15">
      <c r="B75" s="43" t="s">
        <v>44</v>
      </c>
      <c r="H75" s="43" t="s">
        <v>12</v>
      </c>
    </row>
    <row r="76" spans="2:13" s="7" customFormat="1" x14ac:dyDescent="0.15">
      <c r="B76" s="7" t="s">
        <v>45</v>
      </c>
      <c r="D76" s="44"/>
      <c r="H76" s="7" t="s">
        <v>46</v>
      </c>
      <c r="M76" s="45"/>
    </row>
    <row r="77" spans="2:13" s="7" customFormat="1" x14ac:dyDescent="0.15">
      <c r="B77" s="7" t="s">
        <v>47</v>
      </c>
      <c r="D77" s="44"/>
      <c r="H77" s="7" t="s">
        <v>48</v>
      </c>
      <c r="M77" s="45"/>
    </row>
    <row r="78" spans="2:13" s="7" customFormat="1" x14ac:dyDescent="0.15">
      <c r="B78" s="7" t="s">
        <v>49</v>
      </c>
      <c r="D78" s="44"/>
      <c r="M78" s="45"/>
    </row>
    <row r="79" spans="2:13" s="7" customFormat="1" x14ac:dyDescent="0.15">
      <c r="B79" s="7" t="s">
        <v>50</v>
      </c>
      <c r="D79" s="44"/>
      <c r="M79" s="45"/>
    </row>
    <row r="81" spans="2:14" s="54" customFormat="1" x14ac:dyDescent="0.15">
      <c r="B81" s="51"/>
      <c r="C81" s="46" t="e">
        <f>IF(AND(E17&gt;=F17,I17&gt;=J17),"","(01)では申請件数≧決定件数となるので見直してください！")</f>
        <v>#REF!</v>
      </c>
      <c r="D81" s="51"/>
      <c r="E81" s="52"/>
      <c r="F81" s="51"/>
      <c r="G81" s="51"/>
      <c r="H81" s="53"/>
      <c r="I81" s="46" t="e">
        <f>IF(AND(E47&gt;=F47,I47&gt;=J47),"","(24)では申請件数≧決定件数となるので見直してください！")</f>
        <v>#REF!</v>
      </c>
      <c r="J81" s="51"/>
      <c r="K81" s="52"/>
      <c r="L81" s="51"/>
      <c r="M81" s="51"/>
      <c r="N81" s="57"/>
    </row>
    <row r="82" spans="2:14" s="54" customFormat="1" x14ac:dyDescent="0.15">
      <c r="B82" s="55"/>
      <c r="C82" s="47" t="e">
        <f>IF(AND(E18&gt;=F18,I18&gt;=J18),"","(02)では申請件数≧決定件数となるので見直してください！")</f>
        <v>#REF!</v>
      </c>
      <c r="D82" s="55"/>
      <c r="E82" s="56"/>
      <c r="F82" s="55"/>
      <c r="G82" s="55"/>
      <c r="H82" s="55"/>
      <c r="I82" s="47" t="e">
        <f>IF(AND(E48&gt;=F48,I48&gt;=J48),"","(25)では申請件数≧決定件数となるので見直してください！")</f>
        <v>#REF!</v>
      </c>
      <c r="J82" s="55"/>
      <c r="K82" s="56"/>
      <c r="L82" s="55"/>
      <c r="M82" s="55"/>
      <c r="N82" s="57"/>
    </row>
    <row r="83" spans="2:14" s="54" customFormat="1" x14ac:dyDescent="0.15">
      <c r="B83" s="55"/>
      <c r="C83" s="47" t="e">
        <f>IF(AND(E19&gt;=F19,I19&gt;=J19),"","(03)では申請件数≧決定件数となるので見直してください！")</f>
        <v>#REF!</v>
      </c>
      <c r="D83" s="55"/>
      <c r="E83" s="56"/>
      <c r="F83" s="55"/>
      <c r="G83" s="55"/>
      <c r="H83" s="55"/>
      <c r="I83" s="47" t="e">
        <f>IF(AND(E49&gt;=F49,I49&gt;=J49),"","(26)では申請件数≧決定件数となるので見直してください！")</f>
        <v>#REF!</v>
      </c>
      <c r="J83" s="55"/>
      <c r="K83" s="56"/>
      <c r="L83" s="55"/>
      <c r="M83" s="55"/>
      <c r="N83" s="57"/>
    </row>
    <row r="84" spans="2:14" s="54" customFormat="1" x14ac:dyDescent="0.15">
      <c r="B84" s="55"/>
      <c r="C84" s="47" t="e">
        <f>IF(AND(E20&gt;=F20,I20&gt;=J20),"","(04)では申請件数≧決定件数となるので見直してください！")</f>
        <v>#REF!</v>
      </c>
      <c r="D84" s="55"/>
      <c r="E84" s="56"/>
      <c r="F84" s="55"/>
      <c r="G84" s="55"/>
      <c r="H84" s="55"/>
      <c r="I84" s="47" t="e">
        <f>IF(AND(E50&gt;=F50,I50&gt;=J50),"","(27)では申請件数≧決定件数となるので見直してください！")</f>
        <v>#REF!</v>
      </c>
      <c r="J84" s="55"/>
      <c r="K84" s="56"/>
      <c r="L84" s="55"/>
      <c r="M84" s="55"/>
      <c r="N84" s="57"/>
    </row>
    <row r="85" spans="2:14" s="54" customFormat="1" x14ac:dyDescent="0.15">
      <c r="B85" s="55"/>
      <c r="C85" s="47" t="e">
        <f>IF(AND(E21&gt;=F21,I21&gt;=J21),"","(05)では申請件数≧決定件数となるので見直してください！")</f>
        <v>#REF!</v>
      </c>
      <c r="D85" s="55"/>
      <c r="E85" s="56"/>
      <c r="F85" s="55"/>
      <c r="G85" s="55"/>
      <c r="H85" s="55"/>
      <c r="I85" s="47" t="e">
        <f>IF(AND(E51&gt;=F51,I51&gt;=J51),"","(28)では申請件数≧決定件数となるので見直してください！")</f>
        <v>#REF!</v>
      </c>
      <c r="J85" s="55"/>
      <c r="K85" s="56"/>
      <c r="L85" s="55"/>
      <c r="M85" s="55"/>
      <c r="N85" s="57"/>
    </row>
    <row r="86" spans="2:14" s="54" customFormat="1" x14ac:dyDescent="0.15">
      <c r="B86" s="55"/>
      <c r="C86" s="47" t="e">
        <f>IF(AND(E22&gt;=F22,I22&gt;=J22),"","(06)では申請件数≧決定件数となるので見直してください！")</f>
        <v>#REF!</v>
      </c>
      <c r="D86" s="55"/>
      <c r="E86" s="56"/>
      <c r="F86" s="55"/>
      <c r="G86" s="55"/>
      <c r="H86" s="55"/>
      <c r="I86" s="47" t="e">
        <f>IF(AND(E52&gt;=F52,I52&gt;=J52),"","(29)では申請件数≧決定件数となるので見直してください！")</f>
        <v>#REF!</v>
      </c>
      <c r="J86" s="55"/>
      <c r="K86" s="56"/>
      <c r="L86" s="55"/>
      <c r="M86" s="55"/>
      <c r="N86" s="57"/>
    </row>
    <row r="87" spans="2:14" s="54" customFormat="1" x14ac:dyDescent="0.15">
      <c r="B87" s="55"/>
      <c r="C87" s="47" t="e">
        <f>IF(AND(E23&gt;=F23,I23&gt;=J23),"","(07)では申請件数≧決定件数となるので見直してください！")</f>
        <v>#REF!</v>
      </c>
      <c r="D87" s="55"/>
      <c r="E87" s="56"/>
      <c r="F87" s="55"/>
      <c r="G87" s="55"/>
      <c r="H87" s="55"/>
      <c r="I87" s="47" t="e">
        <f>IF(AND(E53&gt;=F53,I53&gt;=J53),"","(30)では申請件数≧決定件数となるので見直してください！")</f>
        <v>#REF!</v>
      </c>
      <c r="J87" s="55"/>
      <c r="K87" s="56"/>
      <c r="L87" s="55"/>
      <c r="M87" s="55"/>
      <c r="N87" s="57"/>
    </row>
    <row r="88" spans="2:14" s="54" customFormat="1" x14ac:dyDescent="0.15">
      <c r="B88" s="55"/>
      <c r="C88" s="47" t="e">
        <f>IF(AND(E24&gt;=F24,I24&gt;=J24),"","(08)では申請件数≧決定件数となるので見直してください！")</f>
        <v>#REF!</v>
      </c>
      <c r="D88" s="55"/>
      <c r="E88" s="56"/>
      <c r="F88" s="55"/>
      <c r="G88" s="55"/>
      <c r="H88" s="55"/>
      <c r="I88" s="47" t="e">
        <f>IF(AND(E54&gt;=F54,I54&gt;=J54),"","(31)では申請件数≧決定件数となるので見直してください！")</f>
        <v>#REF!</v>
      </c>
      <c r="J88" s="55"/>
      <c r="K88" s="56"/>
      <c r="L88" s="55"/>
      <c r="M88" s="55"/>
      <c r="N88" s="57"/>
    </row>
    <row r="89" spans="2:14" s="54" customFormat="1" x14ac:dyDescent="0.15">
      <c r="B89" s="55"/>
      <c r="C89" s="47" t="e">
        <f>IF(AND(E25&gt;=F25,I25&gt;=J25),"","(09)では申請件数≧決定件数となるので見直してください！")</f>
        <v>#REF!</v>
      </c>
      <c r="D89" s="55"/>
      <c r="E89" s="56"/>
      <c r="F89" s="55"/>
      <c r="G89" s="55"/>
      <c r="H89" s="55"/>
      <c r="I89" s="47" t="e">
        <f>IF(AND(E56&gt;=F56,I56&gt;=J56),"","(32)では申請件数≧決定件数となるので見直してください！")</f>
        <v>#REF!</v>
      </c>
      <c r="J89" s="55"/>
      <c r="K89" s="56"/>
      <c r="L89" s="55"/>
      <c r="M89" s="55"/>
      <c r="N89" s="57"/>
    </row>
    <row r="90" spans="2:14" s="54" customFormat="1" x14ac:dyDescent="0.15">
      <c r="B90" s="55"/>
      <c r="C90" s="47" t="e">
        <f>IF(AND(E26&gt;=F26,I26&gt;=J26),"","(10)では申請件数≧決定件数となるので見直してください！")</f>
        <v>#REF!</v>
      </c>
      <c r="D90" s="55"/>
      <c r="E90" s="56"/>
      <c r="F90" s="55"/>
      <c r="G90" s="55"/>
      <c r="H90" s="55"/>
      <c r="I90" s="47" t="e">
        <f>IF(AND(E57&gt;=F57,I57&gt;=J57),"","(33)では申請件数≧決定件数となるので見直してください！")</f>
        <v>#REF!</v>
      </c>
      <c r="J90" s="55"/>
      <c r="K90" s="56"/>
      <c r="L90" s="55"/>
      <c r="M90" s="55"/>
      <c r="N90" s="57"/>
    </row>
    <row r="91" spans="2:14" s="54" customFormat="1" x14ac:dyDescent="0.15">
      <c r="B91" s="55"/>
      <c r="C91" s="47" t="e">
        <f>IF(AND(E27&gt;=F27,I27&gt;=J27),"","(11)では申請件数≧決定件数となるので見直してください！")</f>
        <v>#REF!</v>
      </c>
      <c r="D91" s="55"/>
      <c r="E91" s="56"/>
      <c r="F91" s="55"/>
      <c r="G91" s="55"/>
      <c r="H91" s="55"/>
      <c r="I91" s="47" t="e">
        <f>IF(AND(E58&gt;=F58,I58&gt;=J58),"","(34)では申請件数≧決定件数となるので見直してください！")</f>
        <v>#REF!</v>
      </c>
      <c r="J91" s="55"/>
      <c r="K91" s="56"/>
      <c r="L91" s="55"/>
      <c r="M91" s="55"/>
      <c r="N91" s="58"/>
    </row>
    <row r="92" spans="2:14" s="54" customFormat="1" x14ac:dyDescent="0.15">
      <c r="B92" s="55"/>
      <c r="C92" s="47" t="e">
        <f>IF(AND(E30&gt;=F30,I30&gt;=J30),"","(12)では申請件数≧決定件数となるので見直してください！")</f>
        <v>#REF!</v>
      </c>
      <c r="D92" s="55"/>
      <c r="E92" s="56"/>
      <c r="F92" s="55"/>
      <c r="G92" s="55"/>
      <c r="H92" s="55"/>
      <c r="I92" s="47" t="e">
        <f>IF(AND(E60&gt;=F60,I60&gt;=J60),"","(35)では申請件数≧決定件数となるので見直してください！")</f>
        <v>#REF!</v>
      </c>
      <c r="J92" s="55"/>
      <c r="K92" s="55"/>
      <c r="L92" s="55"/>
      <c r="M92" s="55"/>
    </row>
    <row r="93" spans="2:14" s="54" customFormat="1" x14ac:dyDescent="0.15">
      <c r="B93" s="55"/>
      <c r="C93" s="47" t="e">
        <f>IF(AND(E31&gt;=F31,I31&gt;=J31),"","(13)では申請件数≧決定件数となるので見直してください！")</f>
        <v>#REF!</v>
      </c>
      <c r="D93" s="55"/>
      <c r="E93" s="56"/>
      <c r="F93" s="55"/>
      <c r="G93" s="55"/>
      <c r="H93" s="55"/>
      <c r="I93" s="47" t="e">
        <f>IF(AND(E61&gt;=F61,I61&gt;=J61),"","(36)では申請件数≧決定件数となるので見直してください！")</f>
        <v>#REF!</v>
      </c>
      <c r="J93" s="55"/>
      <c r="K93" s="55"/>
      <c r="L93" s="55"/>
      <c r="M93" s="55"/>
    </row>
    <row r="94" spans="2:14" s="54" customFormat="1" x14ac:dyDescent="0.15">
      <c r="B94" s="55"/>
      <c r="C94" s="47" t="e">
        <f>IF(AND(E32&gt;=F32,I32&gt;=J32),"","(14)では申請件数≧決定件数となるので見直してください！")</f>
        <v>#REF!</v>
      </c>
      <c r="D94" s="55"/>
      <c r="E94" s="56"/>
      <c r="F94" s="55"/>
      <c r="G94" s="55"/>
      <c r="H94" s="55"/>
      <c r="I94" s="47" t="e">
        <f>IF(AND(E62&gt;=F62,I62&gt;=J62),"","(37)では申請件数≧決定件数となるので見直してください！")</f>
        <v>#REF!</v>
      </c>
      <c r="J94" s="55"/>
      <c r="K94" s="55"/>
      <c r="L94" s="55"/>
      <c r="M94" s="55"/>
    </row>
    <row r="95" spans="2:14" s="54" customFormat="1" x14ac:dyDescent="0.15">
      <c r="B95" s="55"/>
      <c r="C95" s="47" t="e">
        <f>IF(AND(E33&gt;=F33,I33&gt;=J33),"","(15)では申請件数≧決定件数となるので見直してください！")</f>
        <v>#REF!</v>
      </c>
      <c r="D95" s="55"/>
      <c r="E95" s="56"/>
      <c r="F95" s="55"/>
      <c r="G95" s="55"/>
      <c r="H95" s="55"/>
      <c r="I95" s="47" t="e">
        <f>IF(AND(E63&gt;=F63,I63&gt;=J63),"","(38)では申請件数≧決定件数となるので見直してください！")</f>
        <v>#REF!</v>
      </c>
      <c r="J95" s="55"/>
      <c r="K95" s="55"/>
      <c r="L95" s="55"/>
      <c r="M95" s="55"/>
    </row>
    <row r="96" spans="2:14" s="54" customFormat="1" x14ac:dyDescent="0.15">
      <c r="B96" s="55"/>
      <c r="C96" s="47" t="e">
        <f>IF(AND(E34&gt;=F34,I34&gt;=J34),"","(16)では申請件数≧決定件数となるので見直してください！")</f>
        <v>#REF!</v>
      </c>
      <c r="D96" s="55"/>
      <c r="E96" s="56"/>
      <c r="F96" s="55"/>
      <c r="G96" s="55"/>
      <c r="H96" s="55"/>
      <c r="I96" s="47" t="e">
        <f>IF(AND(E65&gt;=F65,I65&gt;=J65),"","(39)では申請件数≧決定件数となるので見直してください！")</f>
        <v>#REF!</v>
      </c>
      <c r="J96" s="55"/>
      <c r="K96" s="55"/>
      <c r="L96" s="55"/>
      <c r="M96" s="55"/>
    </row>
    <row r="97" spans="1:15" s="54" customFormat="1" x14ac:dyDescent="0.15">
      <c r="B97" s="55"/>
      <c r="C97" s="47" t="e">
        <f>IF(AND(E35&gt;=F35,I35&gt;=J35),"","(17)では申請件数≧決定件数となるので見直してください！")</f>
        <v>#REF!</v>
      </c>
      <c r="D97" s="55"/>
      <c r="E97" s="56"/>
      <c r="F97" s="55"/>
      <c r="G97" s="55"/>
      <c r="H97" s="55"/>
      <c r="I97" s="47" t="e">
        <f>IF(AND(E66&gt;=F66,I66&gt;=J66),"","(40)では申請件数≧決定件数となるので見直してください！")</f>
        <v>#REF!</v>
      </c>
      <c r="J97" s="55"/>
      <c r="K97" s="55"/>
      <c r="L97" s="55"/>
      <c r="M97" s="55"/>
    </row>
    <row r="98" spans="1:15" s="54" customFormat="1" x14ac:dyDescent="0.15">
      <c r="B98" s="55"/>
      <c r="C98" s="47" t="e">
        <f>IF(AND(E37&gt;=F37,I37&gt;=J37),"","(18)では申請件数≧決定件数となるので見直してください！")</f>
        <v>#REF!</v>
      </c>
      <c r="D98" s="55"/>
      <c r="E98" s="56"/>
      <c r="F98" s="55"/>
      <c r="G98" s="55"/>
      <c r="H98" s="55"/>
      <c r="I98" s="47" t="e">
        <f>IF(AND(E67&gt;=F67,I67&gt;=J67),"","(41)では申請件数≧決定件数となるので見直してください！")</f>
        <v>#REF!</v>
      </c>
      <c r="J98" s="55"/>
      <c r="K98" s="55"/>
      <c r="L98" s="55"/>
      <c r="M98" s="55"/>
    </row>
    <row r="99" spans="1:15" s="54" customFormat="1" x14ac:dyDescent="0.15">
      <c r="B99" s="55"/>
      <c r="C99" s="47" t="e">
        <f>IF(AND(E38&gt;=F38,I38&gt;=J38),"","(19)では申請件数≧決定件数となるので見直してください！")</f>
        <v>#REF!</v>
      </c>
      <c r="D99" s="55"/>
      <c r="E99" s="56"/>
      <c r="F99" s="55"/>
      <c r="G99" s="55"/>
      <c r="H99" s="55"/>
      <c r="I99" s="47" t="e">
        <f>IF(AND(E68&gt;=F68,I68&gt;=J68),"","(42)では申請件数≧決定件数となるので見直してください！")</f>
        <v>#REF!</v>
      </c>
      <c r="J99" s="55"/>
      <c r="K99" s="55"/>
      <c r="L99" s="55"/>
      <c r="M99" s="55"/>
    </row>
    <row r="100" spans="1:15" s="54" customFormat="1" x14ac:dyDescent="0.15">
      <c r="B100" s="55"/>
      <c r="C100" s="47" t="e">
        <f>IF(AND(E39&gt;=F39,I39&gt;=J39),"","(20)では申請件数≧決定件数となるので見直してください！")</f>
        <v>#REF!</v>
      </c>
      <c r="D100" s="55"/>
      <c r="E100" s="56"/>
      <c r="F100" s="55"/>
      <c r="G100" s="55"/>
      <c r="H100" s="55"/>
      <c r="I100" s="47" t="e">
        <f>IF(AND(E69&gt;=F69,I69&gt;=J69),"","(43)では申請件数≧決定件数となるので見直してください！")</f>
        <v>#REF!</v>
      </c>
      <c r="J100" s="55"/>
      <c r="K100" s="55"/>
      <c r="L100" s="55"/>
      <c r="M100" s="55"/>
    </row>
    <row r="101" spans="1:15" s="54" customFormat="1" x14ac:dyDescent="0.15">
      <c r="B101" s="55"/>
      <c r="C101" s="47" t="e">
        <f>IF(AND(E40&gt;=F40,I40&gt;=J40),"","(21)では申請件数≧決定件数となるので見直してください！")</f>
        <v>#REF!</v>
      </c>
      <c r="D101" s="55"/>
      <c r="E101" s="56"/>
      <c r="F101" s="55"/>
      <c r="G101" s="55"/>
      <c r="H101" s="55"/>
      <c r="I101" s="47" t="e">
        <f>IF(AND(E70&gt;=F70,I70&gt;=J70),"","(44)では申請件数≧決定件数となるので見直してください！")</f>
        <v>#REF!</v>
      </c>
      <c r="J101" s="55"/>
      <c r="K101" s="55"/>
      <c r="L101" s="55"/>
      <c r="M101" s="55"/>
    </row>
    <row r="102" spans="1:15" s="54" customFormat="1" x14ac:dyDescent="0.15">
      <c r="B102" s="55"/>
      <c r="C102" s="47" t="e">
        <f>IF(AND(E41&gt;=F41,I41&gt;=J41),"","(22)では申請件数≧決定件数となるので見直してください！")</f>
        <v>#REF!</v>
      </c>
      <c r="D102" s="55"/>
      <c r="E102" s="56"/>
      <c r="F102" s="55"/>
      <c r="G102" s="55"/>
      <c r="H102" s="55"/>
      <c r="I102" s="47" t="e">
        <f>IF(AND(E71&gt;=F71,I71&gt;=J71),"","(45)では申請件数≧決定件数となるので見直してください！")</f>
        <v>#REF!</v>
      </c>
      <c r="J102" s="55"/>
      <c r="K102" s="55"/>
      <c r="L102" s="55"/>
      <c r="M102" s="55"/>
    </row>
    <row r="103" spans="1:15" s="54" customFormat="1" x14ac:dyDescent="0.15">
      <c r="B103" s="55"/>
      <c r="C103" s="47" t="e">
        <f>IF(AND(E42&gt;=F42,I42&gt;=J42),"","(23)では申請件数≧決定件数となるので見直してください！")</f>
        <v>#REF!</v>
      </c>
      <c r="D103" s="55"/>
      <c r="E103" s="56"/>
      <c r="F103" s="55"/>
      <c r="G103" s="55"/>
      <c r="H103" s="55"/>
      <c r="I103" s="47" t="e">
        <f>IF(AND(E72&gt;=F72,I72&gt;=J72),"","(46)では申請件数≧決定件数となるので見直してください！")</f>
        <v>#REF!</v>
      </c>
      <c r="J103" s="55"/>
      <c r="K103" s="55"/>
      <c r="L103" s="55"/>
      <c r="M103" s="55"/>
    </row>
    <row r="104" spans="1:15" s="54" customFormat="1" x14ac:dyDescent="0.15">
      <c r="B104" s="55"/>
      <c r="C104" s="55"/>
      <c r="D104" s="55"/>
      <c r="E104" s="55"/>
      <c r="F104" s="55"/>
      <c r="G104" s="55"/>
      <c r="H104" s="55"/>
      <c r="I104" s="47"/>
      <c r="J104" s="55"/>
      <c r="K104" s="55"/>
      <c r="L104" s="55"/>
      <c r="M104" s="55"/>
    </row>
    <row r="105" spans="1:15" s="54" customFormat="1" x14ac:dyDescent="0.15">
      <c r="B105" s="55"/>
      <c r="C105" s="55"/>
      <c r="D105" s="55"/>
      <c r="E105" s="55"/>
      <c r="F105" s="55"/>
      <c r="G105" s="55"/>
      <c r="H105" s="55"/>
      <c r="I105" s="47" t="str">
        <f>IF(AND(E74&gt;=F74,I74&gt;=J74),"","(40)では申請件数≧決定件数となるので見直してください！")</f>
        <v/>
      </c>
      <c r="J105" s="55"/>
      <c r="K105" s="55"/>
      <c r="L105" s="55"/>
      <c r="M105" s="55"/>
    </row>
    <row r="106" spans="1:15" s="54" customFormat="1" x14ac:dyDescent="0.15">
      <c r="B106" s="55"/>
      <c r="C106" s="55"/>
      <c r="D106" s="55"/>
      <c r="E106" s="55"/>
      <c r="F106" s="55"/>
      <c r="G106" s="55"/>
      <c r="H106" s="55"/>
      <c r="I106" s="47" t="str">
        <f>IF(AND(E75&gt;=F75,I75&gt;=J75),"","(41)では申請件数≧決定件数となるので見直してください！")</f>
        <v/>
      </c>
      <c r="J106" s="55"/>
      <c r="K106" s="55"/>
      <c r="L106" s="55"/>
      <c r="M106" s="55"/>
    </row>
    <row r="107" spans="1:15" s="54" customFormat="1" x14ac:dyDescent="0.15"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</row>
    <row r="108" spans="1:15" s="54" customFormat="1" x14ac:dyDescent="0.15"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</row>
    <row r="109" spans="1:15" s="54" customFormat="1" x14ac:dyDescent="0.15"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</row>
    <row r="110" spans="1:15" s="61" customFormat="1" x14ac:dyDescent="0.15">
      <c r="A110" s="61" t="e">
        <f>CONCATENATE(B6,C6,E17,F17,G17,H17,I17,J17,K17,L17,E18,F18,G18,H18,I18,J18,K18,L18,E19,F19,G19,H19,I19,J19,K19,L19,E20,F20,G20,H20)&amp;CONCATENATE(I20,J20,K20,L20,E21,F21,G21,H21,I21,J21,K21,L21,E22,F22,G22,H22,I22,J22,K22,L22,E23,F23,G23,H23,I23,J23,K23,L23)&amp;CONCATENATE(E24,F24,G24,H24,I24,J24,K24,L24,E25,F25,G25,H25,I25,J25,K25,L25,E26,F26,G26,H26,I26,J26,K26,L26)</f>
        <v>#REF!</v>
      </c>
      <c r="C110" s="62"/>
      <c r="D110" s="63"/>
      <c r="E110" s="64"/>
      <c r="F110" s="64"/>
      <c r="G110" s="64"/>
      <c r="H110" s="64"/>
      <c r="I110" s="64"/>
      <c r="J110" s="64"/>
      <c r="K110" s="65"/>
      <c r="L110" s="64"/>
      <c r="O110" s="66"/>
    </row>
    <row r="111" spans="1:15" s="61" customFormat="1" x14ac:dyDescent="0.15">
      <c r="A111" s="61" t="e">
        <f>CONCATENATE(E27,F27,G27,H27,I27,J27,K27,L27,E28,F28,G28,H28,I28,J28,K28,L28,E29,F29,G29,H29,I29,J29,K29,L29,E30,F30,G30,H30)&amp;CONCATENATE(I30,J30,K30,L30,E31,F31,G31,H31,I31,J31,K31,L31,E32,F32,G32,H32,I32,J32,K32,L32,E33,F33,G33,H33,I33,J33,K33,L33)&amp;CONCATENATE(E34,F34,G34,H34,I34,J34,K34,L34,E35,F35,G35,H35,I35,J35,K35,L35,E36,F36,G36,H36,I36,J36,K36,L36)</f>
        <v>#REF!</v>
      </c>
      <c r="C111" s="62"/>
      <c r="D111" s="63"/>
      <c r="E111" s="64"/>
      <c r="F111" s="64"/>
      <c r="G111" s="64"/>
      <c r="H111" s="64"/>
      <c r="I111" s="64"/>
      <c r="J111" s="64"/>
      <c r="K111" s="65"/>
      <c r="L111" s="64"/>
      <c r="O111" s="66"/>
    </row>
    <row r="112" spans="1:15" s="61" customFormat="1" x14ac:dyDescent="0.15">
      <c r="A112" s="61" t="e">
        <f>CONCATENATE(E37,F37,G37,H37,I37,J37,K37,L37,E38,F38,G38,H38,I38,J38,K38,L38,E39,F39,G39,H39,I39,J39,K39,L39,E40,F40,G40,H40)&amp;CONCATENATE(I40,J40,K40,L40,E41,F41,G41,H41,I41,J41,K41,L41,E42,F42,G42,H42,I42,J42,K42,L42,E43,F43,G43,H43,I43,J43,K43,L43)&amp;CONCATENATE(E44,F44,G44,H44,I44,J44,K44,L44,E45,F45,G45,H45,I45,J45,K45,L45,E46,F46,G46,H46,I46,J46,K46,L46)</f>
        <v>#REF!</v>
      </c>
      <c r="C112" s="62"/>
      <c r="D112" s="63"/>
      <c r="E112" s="64"/>
      <c r="F112" s="64"/>
      <c r="G112" s="64"/>
      <c r="H112" s="64"/>
      <c r="I112" s="64"/>
      <c r="J112" s="64"/>
      <c r="K112" s="65"/>
      <c r="L112" s="64"/>
      <c r="O112" s="66"/>
    </row>
    <row r="113" spans="1:15" s="61" customFormat="1" x14ac:dyDescent="0.15">
      <c r="A113" s="61" t="e">
        <f>CONCATENATE(E47,F47,G47,H47,I47,J47,K47,L47,E48,F48,G48,H48,I48,J48,K48,L48,E49,F49,G49,H49,I49,J49,K49,L49,E50,F50,G50,H50)&amp;CONCATENATE(I50,J50,K50,L50,E51,F51,G51,H51,I51,J51,K51,L51,E52,F52,G52,H52,I52,J52,K52,L52,E53,F53,G53,H53,I53,J53,K53,L53)&amp;CONCATENATE(E54,F54,G54,H54,I54,J54,K54,L54,E55,F55,G55,H55,I55,J55,K55,L55,E56,F56,G56,H56,I56,J56,K56,L56)</f>
        <v>#REF!</v>
      </c>
      <c r="C113" s="62"/>
      <c r="D113" s="63"/>
      <c r="E113" s="64"/>
      <c r="F113" s="64"/>
      <c r="G113" s="64"/>
      <c r="H113" s="64"/>
      <c r="I113" s="64"/>
      <c r="J113" s="64"/>
      <c r="K113" s="65"/>
      <c r="L113" s="64"/>
      <c r="O113" s="66"/>
    </row>
    <row r="114" spans="1:15" s="61" customFormat="1" x14ac:dyDescent="0.15">
      <c r="A114" s="61" t="e">
        <f>CONCATENATE(E57,F57,G57,H57,I57,J57,K57,L57,E58,F58,G58,H58,I58,J58,K58,L58,E59,F59,G59,H59,I59,J59,K59,L59)&amp;CONCATENATE(E60,F60,G60,H60,I60,J60,K60,L60,E61,F61,G61,H61,I61,J61,K61,L61)&amp;CONCATENATE(E62,F62,G62,H62,I62,J62,K62,L62,E63,F63,G63,H63,I63,J63,K63,L63)&amp;CONCATENATE(E64,F64,G64,H64,I64,J64,K64,L64,E65,F65,G65,H65,I65,J65,K65,L65,E66,F66,G66,H66,I66,J66,K66,L66)</f>
        <v>#REF!</v>
      </c>
      <c r="C114" s="62"/>
      <c r="D114" s="63"/>
      <c r="E114" s="64"/>
      <c r="F114" s="64"/>
      <c r="G114" s="64"/>
      <c r="H114" s="64"/>
      <c r="I114" s="64"/>
      <c r="J114" s="64"/>
      <c r="K114" s="65"/>
      <c r="L114" s="64"/>
      <c r="O114" s="66"/>
    </row>
    <row r="115" spans="1:15" s="61" customFormat="1" x14ac:dyDescent="0.15">
      <c r="A115" s="61" t="e">
        <f>CONCATENATE(E67,F67,G67,H67,I67,J67,K67,L67,E68,F68,G68,H68,I68,J68,K68,L68)&amp;CONCATENATE(E69,F69,G69,H69,I69,J69,K69,L69,E70,F70,G70,H70,I70,J70,K70,L70)&amp;CONCATENATE(E71,F71,G71,H71,I71,J71,K71,L71,E72,F72,G72,H72,I72,J72,K72,L72,E73,F73,G73,H73,I73,J73,K73,L73)</f>
        <v>#REF!</v>
      </c>
      <c r="C115" s="62"/>
      <c r="D115" s="63"/>
      <c r="E115" s="64"/>
      <c r="F115" s="64"/>
      <c r="G115" s="64"/>
      <c r="H115" s="64"/>
      <c r="I115" s="64"/>
      <c r="J115" s="64"/>
      <c r="K115" s="65"/>
      <c r="L115" s="64"/>
      <c r="O115" s="66"/>
    </row>
    <row r="116" spans="1:15" customFormat="1" x14ac:dyDescent="0.15">
      <c r="B116" s="72" t="e">
        <f>LEN(A1)</f>
        <v>#REF!</v>
      </c>
      <c r="C116" s="67"/>
      <c r="D116" s="68"/>
      <c r="E116" s="69"/>
      <c r="F116" s="69"/>
      <c r="G116" s="69"/>
      <c r="H116" s="69"/>
      <c r="I116" s="69"/>
      <c r="J116" s="69"/>
      <c r="K116" s="70"/>
      <c r="L116" s="69"/>
      <c r="O116" s="71"/>
    </row>
    <row r="117" spans="1:15" customFormat="1" x14ac:dyDescent="0.15">
      <c r="C117" s="67"/>
      <c r="D117" s="68"/>
      <c r="E117" s="69"/>
      <c r="F117" s="69"/>
      <c r="G117" s="69"/>
      <c r="H117" s="69"/>
      <c r="I117" s="69"/>
      <c r="J117" s="69"/>
      <c r="K117" s="70"/>
      <c r="L117" s="69"/>
      <c r="O117" s="71"/>
    </row>
    <row r="118" spans="1:15" customFormat="1" x14ac:dyDescent="0.15">
      <c r="B118" t="e">
        <f t="shared" ref="B118:B123" si="1">LEN(A110)</f>
        <v>#REF!</v>
      </c>
      <c r="C118" s="67"/>
      <c r="D118" s="68"/>
      <c r="E118" s="69"/>
      <c r="F118" s="69"/>
      <c r="G118" s="69"/>
      <c r="H118" s="69"/>
      <c r="I118" s="69"/>
      <c r="J118" s="69"/>
      <c r="K118" s="70"/>
      <c r="L118" s="69"/>
      <c r="O118" s="71"/>
    </row>
    <row r="119" spans="1:15" customFormat="1" x14ac:dyDescent="0.15">
      <c r="B119" t="e">
        <f t="shared" si="1"/>
        <v>#REF!</v>
      </c>
      <c r="D119" s="68"/>
      <c r="E119" s="69"/>
      <c r="F119" s="69"/>
      <c r="G119" s="69"/>
      <c r="H119" s="69"/>
      <c r="I119" s="69"/>
      <c r="J119" s="69"/>
      <c r="K119" s="70"/>
      <c r="L119" s="69"/>
      <c r="O119" s="71"/>
    </row>
    <row r="120" spans="1:15" customFormat="1" x14ac:dyDescent="0.15">
      <c r="B120" t="e">
        <f t="shared" si="1"/>
        <v>#REF!</v>
      </c>
      <c r="D120" s="68"/>
      <c r="E120" s="69"/>
      <c r="F120" s="69"/>
      <c r="G120" s="69"/>
      <c r="H120" s="69"/>
      <c r="I120" s="69"/>
      <c r="J120" s="69"/>
      <c r="K120" s="70"/>
      <c r="L120" s="69"/>
      <c r="O120" s="71"/>
    </row>
    <row r="121" spans="1:15" customFormat="1" x14ac:dyDescent="0.15">
      <c r="B121" t="e">
        <f t="shared" si="1"/>
        <v>#REF!</v>
      </c>
      <c r="D121" s="68"/>
      <c r="E121" s="69"/>
      <c r="F121" s="69"/>
      <c r="G121" s="69"/>
      <c r="H121" s="69"/>
      <c r="I121" s="69"/>
      <c r="J121" s="69"/>
      <c r="K121" s="70"/>
      <c r="L121" s="69"/>
      <c r="O121" s="71"/>
    </row>
    <row r="122" spans="1:15" x14ac:dyDescent="0.15">
      <c r="B122" t="e">
        <f t="shared" si="1"/>
        <v>#REF!</v>
      </c>
      <c r="C122" s="48"/>
      <c r="K122" s="9"/>
    </row>
    <row r="123" spans="1:15" x14ac:dyDescent="0.15">
      <c r="B123" t="e">
        <f t="shared" si="1"/>
        <v>#REF!</v>
      </c>
      <c r="C123" s="48"/>
      <c r="K123" s="9"/>
    </row>
    <row r="124" spans="1:15" x14ac:dyDescent="0.15">
      <c r="C124" s="48"/>
      <c r="K124" s="9"/>
    </row>
    <row r="125" spans="1:15" x14ac:dyDescent="0.15">
      <c r="K125" s="9"/>
    </row>
    <row r="126" spans="1:15" x14ac:dyDescent="0.15">
      <c r="K126" s="9"/>
    </row>
    <row r="127" spans="1:15" x14ac:dyDescent="0.15">
      <c r="K127" s="9"/>
    </row>
    <row r="128" spans="1:15" x14ac:dyDescent="0.15">
      <c r="K128" s="9"/>
    </row>
    <row r="129" spans="11:11" x14ac:dyDescent="0.15">
      <c r="K129" s="9"/>
    </row>
  </sheetData>
  <mergeCells count="17">
    <mergeCell ref="B68:C68"/>
    <mergeCell ref="B17:B18"/>
    <mergeCell ref="B19:B22"/>
    <mergeCell ref="B23:B25"/>
    <mergeCell ref="B26:C26"/>
    <mergeCell ref="B27:B29"/>
    <mergeCell ref="B30:B33"/>
    <mergeCell ref="B73:C73"/>
    <mergeCell ref="B34:B41"/>
    <mergeCell ref="B42:B56"/>
    <mergeCell ref="B57:B65"/>
    <mergeCell ref="B66:C66"/>
    <mergeCell ref="B67:C67"/>
    <mergeCell ref="B69:C69"/>
    <mergeCell ref="B70:C70"/>
    <mergeCell ref="B71:C71"/>
    <mergeCell ref="B72:C7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="75" workbookViewId="0">
      <selection activeCell="E11" sqref="E11"/>
    </sheetView>
  </sheetViews>
  <sheetFormatPr defaultRowHeight="14.25" x14ac:dyDescent="0.15"/>
  <cols>
    <col min="1" max="1" width="1.75" style="85" customWidth="1"/>
    <col min="2" max="2" width="13.875" style="85" customWidth="1"/>
    <col min="3" max="4" width="13.75" style="85" customWidth="1"/>
    <col min="5" max="5" width="13.75" style="86" customWidth="1"/>
    <col min="6" max="11" width="13.75" style="85" customWidth="1"/>
    <col min="12" max="12" width="15.625" style="85" customWidth="1"/>
    <col min="13" max="16384" width="9" style="85"/>
  </cols>
  <sheetData>
    <row r="1" spans="1:12" ht="24.95" customHeight="1" x14ac:dyDescent="0.15">
      <c r="A1" s="142" t="s">
        <v>193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87"/>
    </row>
    <row r="2" spans="1:12" ht="24.75" customHeight="1" x14ac:dyDescent="0.1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87"/>
    </row>
    <row r="3" spans="1:12" ht="24.95" customHeight="1" x14ac:dyDescent="0.15">
      <c r="A3" s="128"/>
      <c r="B3" s="128"/>
      <c r="C3" s="128"/>
      <c r="D3" s="128"/>
      <c r="E3" s="128"/>
      <c r="F3" s="128"/>
      <c r="G3" s="129" t="s">
        <v>192</v>
      </c>
      <c r="H3" s="143"/>
      <c r="I3" s="143"/>
      <c r="J3" s="143"/>
      <c r="K3" s="143"/>
      <c r="L3" s="87"/>
    </row>
    <row r="4" spans="1:12" s="92" customFormat="1" ht="24.95" customHeight="1" x14ac:dyDescent="0.15">
      <c r="B4" s="90" t="s">
        <v>158</v>
      </c>
    </row>
    <row r="5" spans="1:12" s="92" customFormat="1" ht="24.95" customHeight="1" x14ac:dyDescent="0.15">
      <c r="B5" s="93"/>
      <c r="C5" s="94" t="s">
        <v>159</v>
      </c>
      <c r="D5" s="95" t="s">
        <v>160</v>
      </c>
      <c r="E5" s="96" t="s">
        <v>161</v>
      </c>
      <c r="F5" s="97" t="s">
        <v>162</v>
      </c>
      <c r="G5" s="97" t="s">
        <v>163</v>
      </c>
      <c r="H5" s="97" t="s">
        <v>164</v>
      </c>
      <c r="I5" s="96" t="s">
        <v>165</v>
      </c>
      <c r="J5" s="97" t="s">
        <v>86</v>
      </c>
    </row>
    <row r="6" spans="1:12" s="89" customFormat="1" ht="12" customHeight="1" x14ac:dyDescent="0.15">
      <c r="B6" s="91"/>
      <c r="C6" s="120">
        <v>1</v>
      </c>
      <c r="D6" s="121">
        <v>2</v>
      </c>
      <c r="E6" s="122">
        <v>3</v>
      </c>
      <c r="F6" s="122">
        <v>4</v>
      </c>
      <c r="G6" s="122">
        <v>5</v>
      </c>
      <c r="H6" s="122">
        <v>6</v>
      </c>
      <c r="I6" s="122">
        <v>7</v>
      </c>
      <c r="J6" s="122">
        <v>8</v>
      </c>
    </row>
    <row r="7" spans="1:12" s="92" customFormat="1" ht="24.95" customHeight="1" x14ac:dyDescent="0.15">
      <c r="B7" s="98" t="s">
        <v>166</v>
      </c>
      <c r="C7" s="99"/>
      <c r="D7" s="100"/>
      <c r="E7" s="101"/>
      <c r="F7" s="101"/>
      <c r="G7" s="101"/>
      <c r="H7" s="101"/>
      <c r="I7" s="101"/>
      <c r="J7" s="102"/>
      <c r="K7" s="103" t="str">
        <f>IF(C7&lt;=SUM(D7:J7),"","表側(01)につき審査要領１を確認して下さい！")</f>
        <v/>
      </c>
    </row>
    <row r="8" spans="1:12" s="92" customFormat="1" ht="24.95" customHeight="1" x14ac:dyDescent="0.15">
      <c r="B8" s="98" t="s">
        <v>167</v>
      </c>
      <c r="C8" s="99"/>
      <c r="D8" s="100"/>
      <c r="E8" s="101"/>
      <c r="F8" s="101"/>
      <c r="G8" s="101"/>
      <c r="H8" s="101"/>
      <c r="I8" s="101"/>
      <c r="J8" s="102"/>
      <c r="K8" s="103" t="str">
        <f>IF(C8&lt;=SUM(D8:J8),"","表側(02)につき審査要領１を確認して下さい！")</f>
        <v/>
      </c>
    </row>
    <row r="9" spans="1:12" s="92" customFormat="1" ht="24.95" customHeight="1" x14ac:dyDescent="0.15">
      <c r="B9" s="104" t="s">
        <v>89</v>
      </c>
      <c r="C9" s="105"/>
      <c r="D9" s="106"/>
      <c r="E9" s="107"/>
      <c r="F9" s="107"/>
      <c r="G9" s="107"/>
      <c r="H9" s="107"/>
      <c r="I9" s="107"/>
      <c r="J9" s="108"/>
      <c r="K9" s="103" t="str">
        <f>IF(C9&lt;=SUM(D9:J9),"","表側(03)につき審査要領１を確認して下さい！")</f>
        <v/>
      </c>
    </row>
    <row r="10" spans="1:12" s="92" customFormat="1" ht="24.95" customHeight="1" x14ac:dyDescent="0.15">
      <c r="B10" s="90" t="s">
        <v>168</v>
      </c>
    </row>
    <row r="11" spans="1:12" s="92" customFormat="1" ht="24.95" customHeight="1" x14ac:dyDescent="0.15">
      <c r="B11" s="93"/>
      <c r="C11" s="109" t="s">
        <v>169</v>
      </c>
      <c r="D11" s="110" t="s">
        <v>170</v>
      </c>
      <c r="E11" s="110" t="s">
        <v>171</v>
      </c>
      <c r="F11" s="110" t="s">
        <v>172</v>
      </c>
      <c r="G11" s="110" t="s">
        <v>173</v>
      </c>
      <c r="H11" s="110" t="s">
        <v>174</v>
      </c>
      <c r="I11" s="110" t="s">
        <v>175</v>
      </c>
      <c r="J11" s="110" t="s">
        <v>86</v>
      </c>
      <c r="K11" s="110" t="s">
        <v>89</v>
      </c>
    </row>
    <row r="12" spans="1:12" s="89" customFormat="1" ht="12" customHeight="1" x14ac:dyDescent="0.15">
      <c r="B12" s="91"/>
      <c r="C12" s="123">
        <v>1</v>
      </c>
      <c r="D12" s="124">
        <v>2</v>
      </c>
      <c r="E12" s="124">
        <v>3</v>
      </c>
      <c r="F12" s="124">
        <v>4</v>
      </c>
      <c r="G12" s="124">
        <v>5</v>
      </c>
      <c r="H12" s="124">
        <v>6</v>
      </c>
      <c r="I12" s="124">
        <v>7</v>
      </c>
      <c r="J12" s="124">
        <v>8</v>
      </c>
      <c r="K12" s="124">
        <v>9</v>
      </c>
    </row>
    <row r="13" spans="1:12" s="92" customFormat="1" ht="24.95" customHeight="1" x14ac:dyDescent="0.15">
      <c r="B13" s="104" t="s">
        <v>176</v>
      </c>
      <c r="C13" s="111"/>
      <c r="D13" s="112"/>
      <c r="E13" s="112"/>
      <c r="F13" s="112"/>
      <c r="G13" s="112"/>
      <c r="H13" s="112"/>
      <c r="I13" s="112"/>
      <c r="J13" s="112"/>
      <c r="K13" s="113"/>
      <c r="L13" s="103"/>
    </row>
    <row r="14" spans="1:12" s="92" customFormat="1" ht="24.95" customHeight="1" x14ac:dyDescent="0.15">
      <c r="B14" s="90" t="s">
        <v>177</v>
      </c>
    </row>
    <row r="15" spans="1:12" s="92" customFormat="1" ht="50.25" customHeight="1" x14ac:dyDescent="0.15">
      <c r="B15" s="93"/>
      <c r="C15" s="114" t="s">
        <v>178</v>
      </c>
      <c r="D15" s="115" t="s">
        <v>179</v>
      </c>
      <c r="E15" s="115" t="s">
        <v>180</v>
      </c>
      <c r="F15" s="115" t="s">
        <v>181</v>
      </c>
      <c r="G15" s="115" t="s">
        <v>182</v>
      </c>
      <c r="H15" s="115" t="s">
        <v>183</v>
      </c>
      <c r="I15" s="115" t="s">
        <v>184</v>
      </c>
      <c r="J15" s="115" t="s">
        <v>185</v>
      </c>
      <c r="K15" s="115" t="s">
        <v>186</v>
      </c>
    </row>
    <row r="16" spans="1:12" s="89" customFormat="1" ht="12" customHeight="1" x14ac:dyDescent="0.15">
      <c r="B16" s="91"/>
      <c r="C16" s="123">
        <v>1</v>
      </c>
      <c r="D16" s="124">
        <v>2</v>
      </c>
      <c r="E16" s="124">
        <v>3</v>
      </c>
      <c r="F16" s="124">
        <v>4</v>
      </c>
      <c r="G16" s="124">
        <v>5</v>
      </c>
      <c r="H16" s="124">
        <v>6</v>
      </c>
      <c r="I16" s="124">
        <v>7</v>
      </c>
      <c r="J16" s="124">
        <v>8</v>
      </c>
      <c r="K16" s="124">
        <v>9</v>
      </c>
    </row>
    <row r="17" spans="2:11" s="92" customFormat="1" ht="24.95" customHeight="1" x14ac:dyDescent="0.15">
      <c r="B17" s="98" t="s">
        <v>176</v>
      </c>
      <c r="C17" s="102"/>
      <c r="D17" s="102"/>
      <c r="E17" s="102"/>
      <c r="F17" s="102"/>
      <c r="G17" s="102"/>
      <c r="H17" s="102"/>
      <c r="I17" s="102"/>
      <c r="J17" s="102"/>
      <c r="K17" s="102"/>
    </row>
    <row r="18" spans="2:11" s="92" customFormat="1" ht="24.95" customHeight="1" x14ac:dyDescent="0.15">
      <c r="B18" s="119" t="s">
        <v>191</v>
      </c>
      <c r="C18" s="112"/>
      <c r="D18" s="112"/>
      <c r="E18" s="112"/>
      <c r="F18" s="112"/>
      <c r="G18" s="112"/>
      <c r="H18" s="112"/>
      <c r="I18" s="112"/>
      <c r="J18" s="112"/>
      <c r="K18" s="112"/>
    </row>
    <row r="19" spans="2:11" s="92" customFormat="1" ht="20.100000000000001" customHeight="1" x14ac:dyDescent="0.15">
      <c r="B19" s="90"/>
    </row>
    <row r="20" spans="2:11" s="92" customFormat="1" ht="45.75" customHeight="1" x14ac:dyDescent="0.15">
      <c r="B20" s="93"/>
      <c r="C20" s="115" t="s">
        <v>187</v>
      </c>
      <c r="D20" s="115" t="s">
        <v>188</v>
      </c>
      <c r="E20" s="115" t="s">
        <v>189</v>
      </c>
      <c r="F20" s="115" t="s">
        <v>190</v>
      </c>
      <c r="G20" s="116" t="str">
        <f>IF(C17&gt;=C18,"","　　表頭(1)の審査要領２を確認して下さい！")&amp;IF(D17&gt;=D18,"","　　表頭(2)の審査要領２を確認して下さい！")&amp;IF(E17&gt;=E18,"","　　表頭(3)の審査要領２を確認して下さい！")&amp;IF(F17&gt;=F18,"","　　表頭(4)の審査要領２を確認して下さい！")&amp;IF(G17&gt;=G18,"","　　表頭(5)の審査要領２を確認して下さい！")&amp;IF(H17&gt;=H18,"","　　表頭(6)の審査要領２を確認して下さい！")</f>
        <v/>
      </c>
    </row>
    <row r="21" spans="2:11" s="89" customFormat="1" ht="12" customHeight="1" x14ac:dyDescent="0.15">
      <c r="B21" s="91"/>
      <c r="C21" s="125">
        <v>10</v>
      </c>
      <c r="D21" s="126">
        <v>11</v>
      </c>
      <c r="E21" s="126">
        <v>12</v>
      </c>
      <c r="F21" s="126">
        <v>13</v>
      </c>
      <c r="G21" s="127" t="str">
        <f>IF(I17&gt;=I18,"","　　表頭(7)の審査要領２を確認して下さい！")&amp;IF(J17&gt;=J18,"","　　表頭(8)の審査要領２を確認して下さい！")&amp;IF(K17&gt;=K18,"","　　表頭(9)の審査要領２を確認して下さい！")&amp;IF(C22&gt;=C23,"","　　表頭(10)の審査要領２を確認して下さい！")&amp;IF(D22&gt;=D23,"","　　表頭(11)の審査要領２を確認して下さい！")&amp;IF(E22&gt;=E23,"","　　表頭(12)の審査要領２を確認して下さい！")&amp;IF(F22&gt;=F23,"","　　表頭(13)の審査要領２を確認して下さい！")</f>
        <v/>
      </c>
    </row>
    <row r="22" spans="2:11" s="92" customFormat="1" ht="24.95" customHeight="1" x14ac:dyDescent="0.15">
      <c r="B22" s="98" t="s">
        <v>176</v>
      </c>
      <c r="C22" s="102"/>
      <c r="D22" s="102"/>
      <c r="E22" s="102"/>
      <c r="F22" s="108"/>
    </row>
    <row r="23" spans="2:11" s="92" customFormat="1" ht="24.95" customHeight="1" x14ac:dyDescent="0.15">
      <c r="B23" s="119" t="s">
        <v>191</v>
      </c>
      <c r="C23" s="112"/>
      <c r="D23" s="112"/>
      <c r="E23" s="112"/>
      <c r="F23" s="113"/>
    </row>
    <row r="24" spans="2:11" s="92" customFormat="1" ht="13.5" x14ac:dyDescent="0.15">
      <c r="K24" s="117"/>
    </row>
    <row r="25" spans="2:11" s="118" customFormat="1" ht="24.95" customHeight="1" x14ac:dyDescent="0.15">
      <c r="E25" s="88"/>
    </row>
    <row r="26" spans="2:11" s="118" customFormat="1" ht="24.95" customHeight="1" x14ac:dyDescent="0.15">
      <c r="E26" s="88"/>
    </row>
    <row r="27" spans="2:11" s="118" customFormat="1" ht="24.95" customHeight="1" x14ac:dyDescent="0.15">
      <c r="E27" s="88"/>
    </row>
    <row r="28" spans="2:11" s="118" customFormat="1" ht="17.100000000000001" customHeight="1" x14ac:dyDescent="0.15">
      <c r="E28" s="88"/>
    </row>
    <row r="29" spans="2:11" s="118" customFormat="1" ht="17.100000000000001" customHeight="1" x14ac:dyDescent="0.15">
      <c r="E29" s="88"/>
    </row>
    <row r="30" spans="2:11" s="118" customFormat="1" ht="17.100000000000001" customHeight="1" x14ac:dyDescent="0.15">
      <c r="E30" s="88"/>
    </row>
    <row r="31" spans="2:11" s="118" customFormat="1" ht="17.100000000000001" customHeight="1" x14ac:dyDescent="0.15">
      <c r="E31" s="88"/>
    </row>
    <row r="32" spans="2:11" s="118" customFormat="1" ht="17.100000000000001" customHeight="1" x14ac:dyDescent="0.15">
      <c r="E32" s="88"/>
    </row>
    <row r="33" spans="5:5" s="118" customFormat="1" ht="13.5" x14ac:dyDescent="0.15">
      <c r="E33" s="88"/>
    </row>
    <row r="34" spans="5:5" s="118" customFormat="1" ht="13.5" x14ac:dyDescent="0.15">
      <c r="E34" s="88"/>
    </row>
    <row r="35" spans="5:5" s="118" customFormat="1" ht="13.5" x14ac:dyDescent="0.15">
      <c r="E35" s="88"/>
    </row>
    <row r="36" spans="5:5" s="118" customFormat="1" ht="13.5" x14ac:dyDescent="0.15">
      <c r="E36" s="88"/>
    </row>
    <row r="37" spans="5:5" s="118" customFormat="1" ht="13.5" x14ac:dyDescent="0.15">
      <c r="E37" s="88"/>
    </row>
    <row r="38" spans="5:5" s="118" customFormat="1" ht="13.5" x14ac:dyDescent="0.15">
      <c r="E38" s="88"/>
    </row>
    <row r="39" spans="5:5" s="118" customFormat="1" ht="13.5" x14ac:dyDescent="0.15">
      <c r="E39" s="88"/>
    </row>
    <row r="40" spans="5:5" s="118" customFormat="1" ht="13.5" x14ac:dyDescent="0.15">
      <c r="E40" s="88"/>
    </row>
  </sheetData>
  <mergeCells count="2">
    <mergeCell ref="A1:K1"/>
    <mergeCell ref="H3:K3"/>
  </mergeCells>
  <phoneticPr fontId="2"/>
  <pageMargins left="0.43307086614173229" right="0.19685039370078741" top="0.9055118110236221" bottom="0.23622047244094491" header="0.51181102362204722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DA64501BDCFD7489B27B5727D2B2E85" ma:contentTypeVersion="11" ma:contentTypeDescription="" ma:contentTypeScope="" ma:versionID="e55e84bdbdbf470b847646c14a635dad">
  <xsd:schema xmlns:xsd="http://www.w3.org/2001/XMLSchema" xmlns:p="http://schemas.microsoft.com/office/2006/metadata/properties" xmlns:ns2="8B97BE19-CDDD-400E-817A-CFDD13F7EC12" xmlns:ns3="013f3110-b784-4f67-b1c8-ef5ae2b3af60" targetNamespace="http://schemas.microsoft.com/office/2006/metadata/properties" ma:root="true" ma:fieldsID="1b95fa10d78af831fd7d0bd5a1e49e78" ns2:_="" ns3:_="">
    <xsd:import namespace="8B97BE19-CDDD-400E-817A-CFDD13F7EC12"/>
    <xsd:import namespace="013f3110-b784-4f67-b1c8-ef5ae2b3af6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13f3110-b784-4f67-b1c8-ef5ae2b3af6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855843-6451-41C9-8937-70F122A6C3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DDD351-B7F0-4C9D-80E8-306A45AF8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13f3110-b784-4f67-b1c8-ef5ae2b3af6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7E763B2-FD39-4091-94C1-67E8AA8CCA51}">
  <ds:schemaRefs>
    <ds:schemaRef ds:uri="013f3110-b784-4f67-b1c8-ef5ae2b3af60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8B97BE19-CDDD-400E-817A-CFDD13F7EC1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180</vt:lpstr>
      <vt:lpstr>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出水聡美</dc:creator>
  <cp:lastModifiedBy>aira</cp:lastModifiedBy>
  <cp:lastPrinted>2018-03-29T04:35:06Z</cp:lastPrinted>
  <dcterms:created xsi:type="dcterms:W3CDTF">1997-01-08T22:48:59Z</dcterms:created>
  <dcterms:modified xsi:type="dcterms:W3CDTF">2020-03-02T04:58:59Z</dcterms:modified>
</cp:coreProperties>
</file>