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4.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Aira-file-sv\姶良市ファイルサーバ\共有\姶良本庁\保健福祉部\子どもみらい課\子ども政策係\◇児童クラブ(放課後児童健全育成事業)\R07\01.委託契約\04_実績報告様式\【実績報告】報告様式\"/>
    </mc:Choice>
  </mc:AlternateContent>
  <bookViews>
    <workbookView xWindow="0" yWindow="0" windowWidth="20490" windowHeight="7500" tabRatio="760" firstSheet="1" activeTab="4"/>
  </bookViews>
  <sheets>
    <sheet name="説明" sheetId="12" r:id="rId1"/>
    <sheet name="職員情報" sheetId="5" r:id="rId2"/>
    <sheet name="シフト情報" sheetId="2" r:id="rId3"/>
    <sheet name="シフト情報 (例)" sheetId="18" r:id="rId4"/>
    <sheet name="4月" sheetId="13" r:id="rId5"/>
    <sheet name="5月" sheetId="20" r:id="rId6"/>
    <sheet name="6月" sheetId="22" r:id="rId7"/>
    <sheet name="7月" sheetId="23" r:id="rId8"/>
    <sheet name="8月" sheetId="24" r:id="rId9"/>
    <sheet name="9月" sheetId="25" r:id="rId10"/>
    <sheet name="10月" sheetId="26" r:id="rId11"/>
    <sheet name="11月" sheetId="27" r:id="rId12"/>
    <sheet name="12月" sheetId="28" r:id="rId13"/>
    <sheet name="1月" sheetId="30" r:id="rId14"/>
    <sheet name="2月" sheetId="31" r:id="rId15"/>
    <sheet name="3月" sheetId="32" r:id="rId16"/>
    <sheet name="勤務時間" sheetId="14" r:id="rId17"/>
    <sheet name="〇月(例)" sheetId="21" r:id="rId18"/>
  </sheets>
  <definedNames>
    <definedName name="_xlnm.Print_Area" localSheetId="17">'〇月(例)'!$A:$P</definedName>
    <definedName name="_xlnm.Print_Area" localSheetId="10">'10月'!$A:$P</definedName>
    <definedName name="_xlnm.Print_Area" localSheetId="11">'11月'!$A:$P</definedName>
    <definedName name="_xlnm.Print_Area" localSheetId="12">'12月'!$A:$P</definedName>
    <definedName name="_xlnm.Print_Area" localSheetId="13">'1月'!$A:$P</definedName>
    <definedName name="_xlnm.Print_Area" localSheetId="14">'2月'!$A:$P</definedName>
    <definedName name="_xlnm.Print_Area" localSheetId="15">'3月'!$A:$P</definedName>
    <definedName name="_xlnm.Print_Area" localSheetId="4">'4月'!$A$1:$Q$42</definedName>
    <definedName name="_xlnm.Print_Area" localSheetId="5">'5月'!$A:$P</definedName>
    <definedName name="_xlnm.Print_Area" localSheetId="6">'6月'!$A:$P</definedName>
    <definedName name="_xlnm.Print_Area" localSheetId="7">'7月'!$A:$P</definedName>
    <definedName name="_xlnm.Print_Area" localSheetId="8">'8月'!$A:$P</definedName>
    <definedName name="_xlnm.Print_Area" localSheetId="9">'9月'!$A:$P</definedName>
    <definedName name="_xlnm.Print_Area" localSheetId="1">職員情報!$A$1:$E$26</definedName>
    <definedName name="_xlnm.Print_Area" localSheetId="0">説明!$A$1:$BF$38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7" i="13" l="1"/>
  <c r="AB7" i="13"/>
  <c r="Z7" i="13"/>
  <c r="B39" i="32" l="1"/>
  <c r="C39" i="32" s="1"/>
  <c r="D39" i="32" s="1"/>
  <c r="B39" i="30"/>
  <c r="C39" i="30" s="1"/>
  <c r="D39" i="30" s="1"/>
  <c r="B39" i="28"/>
  <c r="C39" i="28" s="1"/>
  <c r="D39" i="28" s="1"/>
  <c r="N39" i="28" s="1"/>
  <c r="B39" i="26"/>
  <c r="C39" i="26" s="1"/>
  <c r="D39" i="26" s="1"/>
  <c r="C39" i="23"/>
  <c r="D39" i="23" s="1"/>
  <c r="B39" i="23"/>
  <c r="B39" i="20"/>
  <c r="C39" i="20" s="1"/>
  <c r="D39" i="20" s="1"/>
  <c r="B39" i="24"/>
  <c r="C39" i="24" s="1"/>
  <c r="D39" i="24" s="1"/>
  <c r="M40" i="32"/>
  <c r="K40" i="32"/>
  <c r="I40" i="32"/>
  <c r="G40" i="32"/>
  <c r="E40" i="32"/>
  <c r="B10" i="32"/>
  <c r="C9" i="32"/>
  <c r="D9" i="32" s="1"/>
  <c r="M7" i="32"/>
  <c r="K7" i="32"/>
  <c r="I7" i="32"/>
  <c r="G7" i="32"/>
  <c r="E7" i="32"/>
  <c r="O4" i="32"/>
  <c r="B2" i="32"/>
  <c r="M40" i="31"/>
  <c r="K40" i="31"/>
  <c r="I40" i="31"/>
  <c r="G40" i="31"/>
  <c r="E40" i="31"/>
  <c r="J39" i="31"/>
  <c r="H39" i="31"/>
  <c r="D39" i="31"/>
  <c r="N39" i="31" s="1"/>
  <c r="B11" i="31"/>
  <c r="B10" i="31"/>
  <c r="C10" i="31" s="1"/>
  <c r="D10" i="31" s="1"/>
  <c r="H10" i="31" s="1"/>
  <c r="C9" i="31"/>
  <c r="D9" i="31" s="1"/>
  <c r="M7" i="31"/>
  <c r="K7" i="31"/>
  <c r="I7" i="31"/>
  <c r="G7" i="31"/>
  <c r="E7" i="31"/>
  <c r="O4" i="31"/>
  <c r="B2" i="31"/>
  <c r="M40" i="30"/>
  <c r="K40" i="30"/>
  <c r="I40" i="30"/>
  <c r="G40" i="30"/>
  <c r="E40" i="30"/>
  <c r="B10" i="30"/>
  <c r="C9" i="30"/>
  <c r="D9" i="30" s="1"/>
  <c r="M7" i="30"/>
  <c r="K7" i="30"/>
  <c r="I7" i="30"/>
  <c r="G7" i="30"/>
  <c r="E7" i="30"/>
  <c r="O4" i="30"/>
  <c r="B2" i="30"/>
  <c r="M40" i="28"/>
  <c r="K40" i="28"/>
  <c r="I40" i="28"/>
  <c r="G40" i="28"/>
  <c r="E40" i="28"/>
  <c r="B10" i="28"/>
  <c r="B11" i="28" s="1"/>
  <c r="C9" i="28"/>
  <c r="D9" i="28" s="1"/>
  <c r="M7" i="28"/>
  <c r="K7" i="28"/>
  <c r="I7" i="28"/>
  <c r="G7" i="28"/>
  <c r="E7" i="28"/>
  <c r="O4" i="28"/>
  <c r="B2" i="28"/>
  <c r="M40" i="27"/>
  <c r="K40" i="27"/>
  <c r="I40" i="27"/>
  <c r="G40" i="27"/>
  <c r="E40" i="27"/>
  <c r="J39" i="27"/>
  <c r="H39" i="27"/>
  <c r="D39" i="27"/>
  <c r="N39" i="27" s="1"/>
  <c r="B10" i="27"/>
  <c r="C9" i="27"/>
  <c r="D9" i="27" s="1"/>
  <c r="H9" i="27" s="1"/>
  <c r="M7" i="27"/>
  <c r="K7" i="27"/>
  <c r="I7" i="27"/>
  <c r="G7" i="27"/>
  <c r="E7" i="27"/>
  <c r="O4" i="27"/>
  <c r="B2" i="27"/>
  <c r="M40" i="26"/>
  <c r="K40" i="26"/>
  <c r="I40" i="26"/>
  <c r="G40" i="26"/>
  <c r="E40" i="26"/>
  <c r="B10" i="26"/>
  <c r="B11" i="26" s="1"/>
  <c r="C9" i="26"/>
  <c r="D9" i="26" s="1"/>
  <c r="H9" i="26" s="1"/>
  <c r="M7" i="26"/>
  <c r="K7" i="26"/>
  <c r="I7" i="26"/>
  <c r="G7" i="26"/>
  <c r="E7" i="26"/>
  <c r="O4" i="26"/>
  <c r="B2" i="26"/>
  <c r="M40" i="25"/>
  <c r="K40" i="25"/>
  <c r="I40" i="25"/>
  <c r="G40" i="25"/>
  <c r="E40" i="25"/>
  <c r="J39" i="25"/>
  <c r="H39" i="25"/>
  <c r="D39" i="25"/>
  <c r="N39" i="25" s="1"/>
  <c r="B10" i="25"/>
  <c r="C9" i="25"/>
  <c r="D9" i="25" s="1"/>
  <c r="M7" i="25"/>
  <c r="K7" i="25"/>
  <c r="I7" i="25"/>
  <c r="G7" i="25"/>
  <c r="E7" i="25"/>
  <c r="O4" i="25"/>
  <c r="B2" i="25"/>
  <c r="M40" i="24"/>
  <c r="K40" i="24"/>
  <c r="I40" i="24"/>
  <c r="G40" i="24"/>
  <c r="E40" i="24"/>
  <c r="B10" i="24"/>
  <c r="C9" i="24"/>
  <c r="D9" i="24" s="1"/>
  <c r="L9" i="24" s="1"/>
  <c r="M7" i="24"/>
  <c r="K7" i="24"/>
  <c r="I7" i="24"/>
  <c r="G7" i="24"/>
  <c r="E7" i="24"/>
  <c r="O4" i="24"/>
  <c r="B2" i="24"/>
  <c r="M40" i="23"/>
  <c r="K40" i="23"/>
  <c r="I40" i="23"/>
  <c r="G40" i="23"/>
  <c r="E40" i="23"/>
  <c r="B10" i="23"/>
  <c r="C9" i="23"/>
  <c r="D9" i="23" s="1"/>
  <c r="M7" i="23"/>
  <c r="K7" i="23"/>
  <c r="I7" i="23"/>
  <c r="G7" i="23"/>
  <c r="E7" i="23"/>
  <c r="O4" i="23"/>
  <c r="B2" i="23"/>
  <c r="M40" i="22"/>
  <c r="K40" i="22"/>
  <c r="I40" i="22"/>
  <c r="G40" i="22"/>
  <c r="E40" i="22"/>
  <c r="N39" i="22"/>
  <c r="J39" i="22"/>
  <c r="H39" i="22"/>
  <c r="F39" i="22"/>
  <c r="D39" i="22"/>
  <c r="L39" i="22" s="1"/>
  <c r="B10" i="22"/>
  <c r="C9" i="22"/>
  <c r="D9" i="22" s="1"/>
  <c r="L9" i="22" s="1"/>
  <c r="M7" i="22"/>
  <c r="K7" i="22"/>
  <c r="I7" i="22"/>
  <c r="G7" i="22"/>
  <c r="E7" i="22"/>
  <c r="O4" i="22"/>
  <c r="B2" i="22"/>
  <c r="H10" i="20"/>
  <c r="M40" i="21"/>
  <c r="K40" i="21"/>
  <c r="I40" i="21"/>
  <c r="G40" i="21"/>
  <c r="E40" i="21"/>
  <c r="J39" i="21"/>
  <c r="D39" i="21"/>
  <c r="N39" i="21" s="1"/>
  <c r="C38" i="21"/>
  <c r="D38" i="21" s="1"/>
  <c r="N37" i="21"/>
  <c r="C37" i="21"/>
  <c r="D37" i="21" s="1"/>
  <c r="N36" i="21"/>
  <c r="C36" i="21"/>
  <c r="D36" i="21" s="1"/>
  <c r="N35" i="21"/>
  <c r="C35" i="21"/>
  <c r="D35" i="21" s="1"/>
  <c r="C34" i="21"/>
  <c r="D34" i="21" s="1"/>
  <c r="N33" i="21"/>
  <c r="C33" i="21"/>
  <c r="D33" i="21" s="1"/>
  <c r="N32" i="21"/>
  <c r="C32" i="21"/>
  <c r="D32" i="21" s="1"/>
  <c r="N31" i="21"/>
  <c r="C31" i="21"/>
  <c r="D31" i="21" s="1"/>
  <c r="C30" i="21"/>
  <c r="D30" i="21" s="1"/>
  <c r="N29" i="21"/>
  <c r="C29" i="21"/>
  <c r="D29" i="21" s="1"/>
  <c r="N28" i="21"/>
  <c r="C28" i="21"/>
  <c r="D28" i="21" s="1"/>
  <c r="N27" i="21"/>
  <c r="C27" i="21"/>
  <c r="D27" i="21" s="1"/>
  <c r="C26" i="21"/>
  <c r="D26" i="21" s="1"/>
  <c r="N25" i="21"/>
  <c r="C25" i="21"/>
  <c r="D25" i="21" s="1"/>
  <c r="N24" i="21"/>
  <c r="C24" i="21"/>
  <c r="D24" i="21" s="1"/>
  <c r="N23" i="21"/>
  <c r="C23" i="21"/>
  <c r="D23" i="21" s="1"/>
  <c r="C22" i="21"/>
  <c r="D22" i="21" s="1"/>
  <c r="N21" i="21"/>
  <c r="C21" i="21"/>
  <c r="D21" i="21" s="1"/>
  <c r="N20" i="21"/>
  <c r="C20" i="21"/>
  <c r="D20" i="21" s="1"/>
  <c r="N19" i="21"/>
  <c r="C19" i="21"/>
  <c r="D19" i="21" s="1"/>
  <c r="C18" i="21"/>
  <c r="D18" i="21" s="1"/>
  <c r="N17" i="21"/>
  <c r="C17" i="21"/>
  <c r="D17" i="21" s="1"/>
  <c r="N16" i="21"/>
  <c r="C16" i="21"/>
  <c r="D16" i="21" s="1"/>
  <c r="N15" i="21"/>
  <c r="C15" i="21"/>
  <c r="D15" i="21" s="1"/>
  <c r="C14" i="21"/>
  <c r="D14" i="21" s="1"/>
  <c r="J13" i="21"/>
  <c r="C13" i="21"/>
  <c r="L13" i="21" s="1"/>
  <c r="C12" i="21"/>
  <c r="L12" i="21" s="1"/>
  <c r="J11" i="21"/>
  <c r="C11" i="21"/>
  <c r="L11" i="21" s="1"/>
  <c r="C10" i="21"/>
  <c r="L10" i="21" s="1"/>
  <c r="J9" i="21"/>
  <c r="C9" i="21"/>
  <c r="L9" i="21" s="1"/>
  <c r="M7" i="21"/>
  <c r="K7" i="21"/>
  <c r="I7" i="21"/>
  <c r="C14" i="20"/>
  <c r="C11" i="20"/>
  <c r="D11" i="20" s="1"/>
  <c r="B11" i="20"/>
  <c r="B12" i="20" s="1"/>
  <c r="B10" i="20"/>
  <c r="O4" i="20"/>
  <c r="B2" i="20"/>
  <c r="M40" i="20"/>
  <c r="K40" i="20"/>
  <c r="I40" i="20"/>
  <c r="G40" i="20"/>
  <c r="E40" i="20"/>
  <c r="C10" i="20"/>
  <c r="D10" i="20" s="1"/>
  <c r="N10" i="20" s="1"/>
  <c r="C9" i="20"/>
  <c r="D9" i="20" s="1"/>
  <c r="H9" i="20" s="1"/>
  <c r="M7" i="20"/>
  <c r="K7" i="20"/>
  <c r="I7" i="20"/>
  <c r="G7" i="20"/>
  <c r="E7" i="20"/>
  <c r="AD15" i="18"/>
  <c r="X15" i="18"/>
  <c r="R15" i="18"/>
  <c r="L15" i="18"/>
  <c r="AD29" i="18"/>
  <c r="AD28" i="18"/>
  <c r="AD27" i="18"/>
  <c r="AD26" i="18"/>
  <c r="AD25" i="18"/>
  <c r="AD24" i="18"/>
  <c r="AD23" i="18"/>
  <c r="AD21" i="18"/>
  <c r="AD20" i="18"/>
  <c r="AD19" i="18"/>
  <c r="AD18" i="18"/>
  <c r="AD17" i="18"/>
  <c r="AD16" i="18"/>
  <c r="X29" i="18"/>
  <c r="X28" i="18"/>
  <c r="X27" i="18"/>
  <c r="X26" i="18"/>
  <c r="X25" i="18"/>
  <c r="X24" i="18"/>
  <c r="X23" i="18"/>
  <c r="X21" i="18"/>
  <c r="X20" i="18"/>
  <c r="X19" i="18"/>
  <c r="X18" i="18"/>
  <c r="X17" i="18"/>
  <c r="X16" i="18"/>
  <c r="R17" i="18"/>
  <c r="R18" i="18"/>
  <c r="R19" i="18"/>
  <c r="R20" i="18"/>
  <c r="R21" i="18"/>
  <c r="R23" i="18"/>
  <c r="R24" i="18"/>
  <c r="R25" i="18"/>
  <c r="R26" i="18"/>
  <c r="R27" i="18"/>
  <c r="R28" i="18"/>
  <c r="R29" i="18"/>
  <c r="R16" i="18"/>
  <c r="L17" i="18"/>
  <c r="L18" i="18"/>
  <c r="L19" i="18"/>
  <c r="L20" i="18"/>
  <c r="L21" i="18"/>
  <c r="L23" i="18"/>
  <c r="L24" i="18"/>
  <c r="L25" i="18"/>
  <c r="L26" i="18"/>
  <c r="L27" i="18"/>
  <c r="L28" i="18"/>
  <c r="L29" i="18"/>
  <c r="L16" i="18"/>
  <c r="N39" i="32" l="1"/>
  <c r="H39" i="32"/>
  <c r="J39" i="32"/>
  <c r="L39" i="30"/>
  <c r="J39" i="30"/>
  <c r="H39" i="30"/>
  <c r="F39" i="30"/>
  <c r="N39" i="30"/>
  <c r="N39" i="26"/>
  <c r="J39" i="26"/>
  <c r="H39" i="26"/>
  <c r="J9" i="30"/>
  <c r="L9" i="28"/>
  <c r="H9" i="28"/>
  <c r="C10" i="28"/>
  <c r="D10" i="28" s="1"/>
  <c r="L10" i="28" s="1"/>
  <c r="C10" i="26"/>
  <c r="D10" i="26" s="1"/>
  <c r="L39" i="23"/>
  <c r="J39" i="23"/>
  <c r="H39" i="23"/>
  <c r="F39" i="23"/>
  <c r="N39" i="23"/>
  <c r="N39" i="20"/>
  <c r="H39" i="20"/>
  <c r="J39" i="20"/>
  <c r="L39" i="24"/>
  <c r="N39" i="24"/>
  <c r="J39" i="24"/>
  <c r="H39" i="24"/>
  <c r="F39" i="24"/>
  <c r="J9" i="23"/>
  <c r="J9" i="32"/>
  <c r="H9" i="32"/>
  <c r="N9" i="32"/>
  <c r="F9" i="32"/>
  <c r="L9" i="32"/>
  <c r="B11" i="32"/>
  <c r="C10" i="32"/>
  <c r="D10" i="32" s="1"/>
  <c r="L39" i="32"/>
  <c r="F39" i="32"/>
  <c r="N9" i="31"/>
  <c r="F9" i="31"/>
  <c r="L9" i="31"/>
  <c r="H9" i="31"/>
  <c r="J9" i="31"/>
  <c r="B12" i="31"/>
  <c r="C11" i="31"/>
  <c r="D11" i="31" s="1"/>
  <c r="L10" i="31"/>
  <c r="F10" i="31"/>
  <c r="J10" i="31"/>
  <c r="N10" i="31"/>
  <c r="L39" i="31"/>
  <c r="F39" i="31"/>
  <c r="N9" i="30"/>
  <c r="F9" i="30"/>
  <c r="L9" i="30"/>
  <c r="B11" i="30"/>
  <c r="C10" i="30"/>
  <c r="D10" i="30" s="1"/>
  <c r="H9" i="30"/>
  <c r="B12" i="28"/>
  <c r="C11" i="28"/>
  <c r="D11" i="28" s="1"/>
  <c r="H39" i="28"/>
  <c r="L39" i="28"/>
  <c r="J39" i="28"/>
  <c r="F39" i="28"/>
  <c r="N9" i="28"/>
  <c r="F9" i="28"/>
  <c r="J9" i="28"/>
  <c r="N9" i="27"/>
  <c r="F9" i="27"/>
  <c r="L9" i="27"/>
  <c r="J9" i="27"/>
  <c r="B11" i="27"/>
  <c r="C10" i="27"/>
  <c r="D10" i="27" s="1"/>
  <c r="L39" i="27"/>
  <c r="F39" i="27"/>
  <c r="J10" i="26"/>
  <c r="N9" i="26"/>
  <c r="F9" i="26"/>
  <c r="N10" i="26"/>
  <c r="B12" i="26"/>
  <c r="C11" i="26"/>
  <c r="D11" i="26" s="1"/>
  <c r="J9" i="26"/>
  <c r="L9" i="26"/>
  <c r="F10" i="26"/>
  <c r="L39" i="26"/>
  <c r="F39" i="26"/>
  <c r="N9" i="25"/>
  <c r="F9" i="25"/>
  <c r="L9" i="25"/>
  <c r="H9" i="25"/>
  <c r="B11" i="25"/>
  <c r="C10" i="25"/>
  <c r="D10" i="25" s="1"/>
  <c r="J9" i="25"/>
  <c r="L39" i="25"/>
  <c r="F39" i="25"/>
  <c r="N9" i="24"/>
  <c r="J9" i="24"/>
  <c r="F9" i="24"/>
  <c r="H9" i="24"/>
  <c r="B11" i="24"/>
  <c r="C10" i="24"/>
  <c r="D10" i="24" s="1"/>
  <c r="N9" i="23"/>
  <c r="F9" i="23"/>
  <c r="L9" i="23"/>
  <c r="B11" i="23"/>
  <c r="C10" i="23"/>
  <c r="D10" i="23" s="1"/>
  <c r="H9" i="23"/>
  <c r="F9" i="22"/>
  <c r="H9" i="22"/>
  <c r="B11" i="22"/>
  <c r="C10" i="22"/>
  <c r="D10" i="22" s="1"/>
  <c r="J9" i="22"/>
  <c r="N9" i="22"/>
  <c r="N10" i="21"/>
  <c r="L22" i="21"/>
  <c r="J22" i="21"/>
  <c r="L14" i="21"/>
  <c r="J14" i="21"/>
  <c r="L18" i="21"/>
  <c r="J18" i="21"/>
  <c r="L26" i="21"/>
  <c r="J26" i="21"/>
  <c r="L30" i="21"/>
  <c r="J30" i="21"/>
  <c r="L19" i="21"/>
  <c r="J19" i="21"/>
  <c r="L23" i="21"/>
  <c r="J23" i="21"/>
  <c r="L27" i="21"/>
  <c r="J27" i="21"/>
  <c r="L35" i="21"/>
  <c r="J35" i="21"/>
  <c r="N9" i="21"/>
  <c r="G41" i="21"/>
  <c r="G42" i="21" s="1"/>
  <c r="L20" i="21"/>
  <c r="J20" i="21"/>
  <c r="L28" i="21"/>
  <c r="J28" i="21"/>
  <c r="N12" i="21"/>
  <c r="L34" i="21"/>
  <c r="J34" i="21"/>
  <c r="L38" i="21"/>
  <c r="J38" i="21"/>
  <c r="L15" i="21"/>
  <c r="J15" i="21"/>
  <c r="L31" i="21"/>
  <c r="J31" i="21"/>
  <c r="N11" i="21"/>
  <c r="N13" i="21"/>
  <c r="L16" i="21"/>
  <c r="J16" i="21"/>
  <c r="L24" i="21"/>
  <c r="J24" i="21"/>
  <c r="L32" i="21"/>
  <c r="J32" i="21"/>
  <c r="L36" i="21"/>
  <c r="J36" i="21"/>
  <c r="J10" i="21"/>
  <c r="J12" i="21"/>
  <c r="N14" i="21"/>
  <c r="L17" i="21"/>
  <c r="J17" i="21"/>
  <c r="N18" i="21"/>
  <c r="L21" i="21"/>
  <c r="J21" i="21"/>
  <c r="N22" i="21"/>
  <c r="L25" i="21"/>
  <c r="J25" i="21"/>
  <c r="N26" i="21"/>
  <c r="L29" i="21"/>
  <c r="J29" i="21"/>
  <c r="N30" i="21"/>
  <c r="L33" i="21"/>
  <c r="J33" i="21"/>
  <c r="N34" i="21"/>
  <c r="L37" i="21"/>
  <c r="J37" i="21"/>
  <c r="N38" i="21"/>
  <c r="L39" i="21"/>
  <c r="B13" i="20"/>
  <c r="C12" i="20"/>
  <c r="D12" i="20" s="1"/>
  <c r="F10" i="20"/>
  <c r="N9" i="20"/>
  <c r="L11" i="20"/>
  <c r="J11" i="20"/>
  <c r="H11" i="20"/>
  <c r="F11" i="20"/>
  <c r="L9" i="20"/>
  <c r="J9" i="20"/>
  <c r="N11" i="20"/>
  <c r="F9" i="20"/>
  <c r="L10" i="20"/>
  <c r="J10" i="20"/>
  <c r="L12" i="20"/>
  <c r="J12" i="20"/>
  <c r="L39" i="20"/>
  <c r="F39" i="20"/>
  <c r="I41" i="21" l="1"/>
  <c r="I42" i="21" s="1"/>
  <c r="K41" i="21"/>
  <c r="K42" i="21" s="1"/>
  <c r="H10" i="28"/>
  <c r="N10" i="28"/>
  <c r="J10" i="28"/>
  <c r="F10" i="28"/>
  <c r="L10" i="26"/>
  <c r="H10" i="26"/>
  <c r="L10" i="32"/>
  <c r="J10" i="32"/>
  <c r="N10" i="32"/>
  <c r="F10" i="32"/>
  <c r="H10" i="32"/>
  <c r="B12" i="32"/>
  <c r="C11" i="32"/>
  <c r="D11" i="32" s="1"/>
  <c r="J11" i="31"/>
  <c r="H11" i="31"/>
  <c r="N11" i="31"/>
  <c r="F11" i="31"/>
  <c r="L11" i="31"/>
  <c r="C12" i="31"/>
  <c r="D12" i="31" s="1"/>
  <c r="B13" i="31"/>
  <c r="L10" i="30"/>
  <c r="J10" i="30"/>
  <c r="F10" i="30"/>
  <c r="H10" i="30"/>
  <c r="N10" i="30"/>
  <c r="B12" i="30"/>
  <c r="C11" i="30"/>
  <c r="D11" i="30" s="1"/>
  <c r="J11" i="28"/>
  <c r="N11" i="28"/>
  <c r="F11" i="28"/>
  <c r="L11" i="28"/>
  <c r="H11" i="28"/>
  <c r="B13" i="28"/>
  <c r="C12" i="28"/>
  <c r="D12" i="28" s="1"/>
  <c r="L10" i="27"/>
  <c r="J10" i="27"/>
  <c r="N10" i="27"/>
  <c r="H10" i="27"/>
  <c r="F10" i="27"/>
  <c r="B12" i="27"/>
  <c r="C11" i="27"/>
  <c r="D11" i="27" s="1"/>
  <c r="J11" i="26"/>
  <c r="H11" i="26"/>
  <c r="L11" i="26"/>
  <c r="F11" i="26"/>
  <c r="N11" i="26"/>
  <c r="C12" i="26"/>
  <c r="D12" i="26" s="1"/>
  <c r="B13" i="26"/>
  <c r="L10" i="25"/>
  <c r="J10" i="25"/>
  <c r="H10" i="25"/>
  <c r="F10" i="25"/>
  <c r="N10" i="25"/>
  <c r="B12" i="25"/>
  <c r="C11" i="25"/>
  <c r="D11" i="25" s="1"/>
  <c r="J10" i="24"/>
  <c r="L10" i="24"/>
  <c r="H10" i="24"/>
  <c r="N10" i="24"/>
  <c r="F10" i="24"/>
  <c r="C11" i="24"/>
  <c r="D11" i="24" s="1"/>
  <c r="B12" i="24"/>
  <c r="L10" i="23"/>
  <c r="J10" i="23"/>
  <c r="F10" i="23"/>
  <c r="H10" i="23"/>
  <c r="N10" i="23"/>
  <c r="B12" i="23"/>
  <c r="C11" i="23"/>
  <c r="D11" i="23" s="1"/>
  <c r="J10" i="22"/>
  <c r="F10" i="22"/>
  <c r="N10" i="22"/>
  <c r="L10" i="22"/>
  <c r="H10" i="22"/>
  <c r="B12" i="22"/>
  <c r="C11" i="22"/>
  <c r="D11" i="22" s="1"/>
  <c r="M41" i="21"/>
  <c r="M42" i="21" s="1"/>
  <c r="E41" i="21"/>
  <c r="E42" i="21" s="1"/>
  <c r="H12" i="20"/>
  <c r="F12" i="20"/>
  <c r="N12" i="20"/>
  <c r="C13" i="20"/>
  <c r="D13" i="20" s="1"/>
  <c r="B14" i="20"/>
  <c r="B13" i="32" l="1"/>
  <c r="C12" i="32"/>
  <c r="D12" i="32" s="1"/>
  <c r="J11" i="32"/>
  <c r="H11" i="32"/>
  <c r="N11" i="32"/>
  <c r="L11" i="32"/>
  <c r="F11" i="32"/>
  <c r="C13" i="31"/>
  <c r="D13" i="31" s="1"/>
  <c r="B14" i="31"/>
  <c r="H12" i="31"/>
  <c r="L12" i="31"/>
  <c r="J12" i="31"/>
  <c r="F12" i="31"/>
  <c r="N12" i="31"/>
  <c r="J11" i="30"/>
  <c r="H11" i="30"/>
  <c r="F11" i="30"/>
  <c r="N11" i="30"/>
  <c r="L11" i="30"/>
  <c r="B13" i="30"/>
  <c r="C12" i="30"/>
  <c r="D12" i="30" s="1"/>
  <c r="H12" i="28"/>
  <c r="L12" i="28"/>
  <c r="J12" i="28"/>
  <c r="F12" i="28"/>
  <c r="N12" i="28"/>
  <c r="B14" i="28"/>
  <c r="C13" i="28"/>
  <c r="D13" i="28" s="1"/>
  <c r="J11" i="27"/>
  <c r="H11" i="27"/>
  <c r="L11" i="27"/>
  <c r="N11" i="27"/>
  <c r="F11" i="27"/>
  <c r="B13" i="27"/>
  <c r="C12" i="27"/>
  <c r="D12" i="27" s="1"/>
  <c r="H12" i="26"/>
  <c r="L12" i="26"/>
  <c r="N12" i="26"/>
  <c r="J12" i="26"/>
  <c r="F12" i="26"/>
  <c r="B14" i="26"/>
  <c r="C13" i="26"/>
  <c r="D13" i="26" s="1"/>
  <c r="J11" i="25"/>
  <c r="H11" i="25"/>
  <c r="F11" i="25"/>
  <c r="L11" i="25"/>
  <c r="N11" i="25"/>
  <c r="C12" i="25"/>
  <c r="D12" i="25" s="1"/>
  <c r="B13" i="25"/>
  <c r="H11" i="24"/>
  <c r="N11" i="24"/>
  <c r="L11" i="24"/>
  <c r="F11" i="24"/>
  <c r="J11" i="24"/>
  <c r="B13" i="24"/>
  <c r="C12" i="24"/>
  <c r="D12" i="24" s="1"/>
  <c r="B13" i="23"/>
  <c r="C12" i="23"/>
  <c r="D12" i="23" s="1"/>
  <c r="J11" i="23"/>
  <c r="H11" i="23"/>
  <c r="F11" i="23"/>
  <c r="N11" i="23"/>
  <c r="L11" i="23"/>
  <c r="C12" i="22"/>
  <c r="D12" i="22" s="1"/>
  <c r="B13" i="22"/>
  <c r="H11" i="22"/>
  <c r="J11" i="22"/>
  <c r="F11" i="22"/>
  <c r="N11" i="22"/>
  <c r="L11" i="22"/>
  <c r="B15" i="20"/>
  <c r="D14" i="20"/>
  <c r="N13" i="20"/>
  <c r="F13" i="20"/>
  <c r="L13" i="20"/>
  <c r="J13" i="20"/>
  <c r="H13" i="20"/>
  <c r="AA29" i="18"/>
  <c r="AB29" i="18" s="1"/>
  <c r="Y29" i="18"/>
  <c r="Z29" i="18" s="1"/>
  <c r="U29" i="18"/>
  <c r="V29" i="18" s="1"/>
  <c r="S29" i="18"/>
  <c r="T29" i="18" s="1"/>
  <c r="W29" i="18" s="1"/>
  <c r="O29" i="18"/>
  <c r="P29" i="18" s="1"/>
  <c r="M29" i="18"/>
  <c r="N29" i="18" s="1"/>
  <c r="I29" i="18"/>
  <c r="J29" i="18" s="1"/>
  <c r="G29" i="18"/>
  <c r="H29" i="18" s="1"/>
  <c r="K29" i="18" s="1"/>
  <c r="F29" i="18"/>
  <c r="AB28" i="18"/>
  <c r="AA28" i="18"/>
  <c r="Z28" i="18"/>
  <c r="AC28" i="18" s="1"/>
  <c r="Y28" i="18"/>
  <c r="V28" i="18"/>
  <c r="U28" i="18"/>
  <c r="T28" i="18"/>
  <c r="W28" i="18" s="1"/>
  <c r="S28" i="18"/>
  <c r="P28" i="18"/>
  <c r="O28" i="18"/>
  <c r="N28" i="18"/>
  <c r="Q28" i="18" s="1"/>
  <c r="M28" i="18"/>
  <c r="J28" i="18"/>
  <c r="I28" i="18"/>
  <c r="H28" i="18"/>
  <c r="K28" i="18" s="1"/>
  <c r="G28" i="18"/>
  <c r="F28" i="18"/>
  <c r="AA27" i="18"/>
  <c r="AB27" i="18" s="1"/>
  <c r="Y27" i="18"/>
  <c r="Z27" i="18" s="1"/>
  <c r="AC27" i="18" s="1"/>
  <c r="U27" i="18"/>
  <c r="V27" i="18" s="1"/>
  <c r="S27" i="18"/>
  <c r="T27" i="18" s="1"/>
  <c r="O27" i="18"/>
  <c r="P27" i="18" s="1"/>
  <c r="M27" i="18"/>
  <c r="N27" i="18" s="1"/>
  <c r="Q27" i="18" s="1"/>
  <c r="I27" i="18"/>
  <c r="J27" i="18" s="1"/>
  <c r="G27" i="18"/>
  <c r="H27" i="18" s="1"/>
  <c r="F27" i="18"/>
  <c r="AB26" i="18"/>
  <c r="AA26" i="18"/>
  <c r="Z26" i="18"/>
  <c r="AC26" i="18" s="1"/>
  <c r="Y26" i="18"/>
  <c r="V26" i="18"/>
  <c r="U26" i="18"/>
  <c r="T26" i="18"/>
  <c r="W26" i="18" s="1"/>
  <c r="S26" i="18"/>
  <c r="P26" i="18"/>
  <c r="O26" i="18"/>
  <c r="N26" i="18"/>
  <c r="Q26" i="18" s="1"/>
  <c r="M26" i="18"/>
  <c r="J26" i="18"/>
  <c r="I26" i="18"/>
  <c r="H26" i="18"/>
  <c r="K26" i="18" s="1"/>
  <c r="G26" i="18"/>
  <c r="F26" i="18"/>
  <c r="AA25" i="18"/>
  <c r="AB25" i="18" s="1"/>
  <c r="Y25" i="18"/>
  <c r="Z25" i="18" s="1"/>
  <c r="U25" i="18"/>
  <c r="V25" i="18" s="1"/>
  <c r="S25" i="18"/>
  <c r="T25" i="18" s="1"/>
  <c r="W25" i="18" s="1"/>
  <c r="O25" i="18"/>
  <c r="P25" i="18" s="1"/>
  <c r="M25" i="18"/>
  <c r="N25" i="18" s="1"/>
  <c r="I25" i="18"/>
  <c r="J25" i="18" s="1"/>
  <c r="G25" i="18"/>
  <c r="H25" i="18" s="1"/>
  <c r="K25" i="18" s="1"/>
  <c r="F25" i="18"/>
  <c r="AB24" i="18"/>
  <c r="AA24" i="18"/>
  <c r="Z24" i="18"/>
  <c r="AC24" i="18" s="1"/>
  <c r="Y24" i="18"/>
  <c r="V24" i="18"/>
  <c r="U24" i="18"/>
  <c r="T24" i="18"/>
  <c r="W24" i="18" s="1"/>
  <c r="S24" i="18"/>
  <c r="P24" i="18"/>
  <c r="O24" i="18"/>
  <c r="N24" i="18"/>
  <c r="Q24" i="18" s="1"/>
  <c r="M24" i="18"/>
  <c r="J24" i="18"/>
  <c r="I24" i="18"/>
  <c r="H24" i="18"/>
  <c r="K24" i="18" s="1"/>
  <c r="G24" i="18"/>
  <c r="F24" i="18"/>
  <c r="AA23" i="18"/>
  <c r="AB23" i="18" s="1"/>
  <c r="Y23" i="18"/>
  <c r="Z23" i="18" s="1"/>
  <c r="AC23" i="18" s="1"/>
  <c r="U23" i="18"/>
  <c r="V23" i="18" s="1"/>
  <c r="S23" i="18"/>
  <c r="T23" i="18" s="1"/>
  <c r="O23" i="18"/>
  <c r="P23" i="18" s="1"/>
  <c r="M23" i="18"/>
  <c r="N23" i="18" s="1"/>
  <c r="Q23" i="18" s="1"/>
  <c r="I23" i="18"/>
  <c r="J23" i="18" s="1"/>
  <c r="G23" i="18"/>
  <c r="H23" i="18" s="1"/>
  <c r="F23" i="18"/>
  <c r="AB22" i="18"/>
  <c r="AA22" i="18"/>
  <c r="Y22" i="18"/>
  <c r="Z22" i="18" s="1"/>
  <c r="AC22" i="18" s="1"/>
  <c r="V22" i="18"/>
  <c r="U22" i="18"/>
  <c r="S22" i="18"/>
  <c r="T22" i="18" s="1"/>
  <c r="W22" i="18" s="1"/>
  <c r="P22" i="18"/>
  <c r="O22" i="18"/>
  <c r="M22" i="18"/>
  <c r="N22" i="18" s="1"/>
  <c r="Q22" i="18" s="1"/>
  <c r="J22" i="18"/>
  <c r="I22" i="18"/>
  <c r="G22" i="18"/>
  <c r="H22" i="18" s="1"/>
  <c r="K22" i="18" s="1"/>
  <c r="F22" i="18"/>
  <c r="AA21" i="18"/>
  <c r="AB21" i="18" s="1"/>
  <c r="Y21" i="18"/>
  <c r="Z21" i="18" s="1"/>
  <c r="U21" i="18"/>
  <c r="V21" i="18" s="1"/>
  <c r="S21" i="18"/>
  <c r="T21" i="18" s="1"/>
  <c r="W21" i="18" s="1"/>
  <c r="O21" i="18"/>
  <c r="P21" i="18" s="1"/>
  <c r="M21" i="18"/>
  <c r="N21" i="18" s="1"/>
  <c r="I21" i="18"/>
  <c r="J21" i="18" s="1"/>
  <c r="G21" i="18"/>
  <c r="H21" i="18" s="1"/>
  <c r="K21" i="18" s="1"/>
  <c r="F21" i="18"/>
  <c r="AB20" i="18"/>
  <c r="AA20" i="18"/>
  <c r="Z20" i="18"/>
  <c r="AC20" i="18" s="1"/>
  <c r="Y20" i="18"/>
  <c r="V20" i="18"/>
  <c r="U20" i="18"/>
  <c r="T20" i="18"/>
  <c r="W20" i="18" s="1"/>
  <c r="S20" i="18"/>
  <c r="P20" i="18"/>
  <c r="O20" i="18"/>
  <c r="N20" i="18"/>
  <c r="Q20" i="18" s="1"/>
  <c r="M20" i="18"/>
  <c r="J20" i="18"/>
  <c r="I20" i="18"/>
  <c r="H20" i="18"/>
  <c r="K20" i="18" s="1"/>
  <c r="G20" i="18"/>
  <c r="F20" i="18"/>
  <c r="AA19" i="18"/>
  <c r="AB19" i="18" s="1"/>
  <c r="Y19" i="18"/>
  <c r="Z19" i="18" s="1"/>
  <c r="AC19" i="18" s="1"/>
  <c r="U19" i="18"/>
  <c r="V19" i="18" s="1"/>
  <c r="S19" i="18"/>
  <c r="T19" i="18" s="1"/>
  <c r="O19" i="18"/>
  <c r="P19" i="18" s="1"/>
  <c r="M19" i="18"/>
  <c r="N19" i="18" s="1"/>
  <c r="Q19" i="18" s="1"/>
  <c r="I19" i="18"/>
  <c r="J19" i="18" s="1"/>
  <c r="G19" i="18"/>
  <c r="H19" i="18" s="1"/>
  <c r="K19" i="18" s="1"/>
  <c r="F19" i="18"/>
  <c r="AB18" i="18"/>
  <c r="AA18" i="18"/>
  <c r="Z18" i="18"/>
  <c r="AC18" i="18" s="1"/>
  <c r="Y18" i="18"/>
  <c r="V18" i="18"/>
  <c r="U18" i="18"/>
  <c r="T18" i="18"/>
  <c r="W18" i="18" s="1"/>
  <c r="S18" i="18"/>
  <c r="P18" i="18"/>
  <c r="O18" i="18"/>
  <c r="N18" i="18"/>
  <c r="Q18" i="18" s="1"/>
  <c r="M18" i="18"/>
  <c r="J18" i="18"/>
  <c r="I18" i="18"/>
  <c r="H18" i="18"/>
  <c r="K18" i="18" s="1"/>
  <c r="G18" i="18"/>
  <c r="F18" i="18"/>
  <c r="AA17" i="18"/>
  <c r="AB17" i="18" s="1"/>
  <c r="Y17" i="18"/>
  <c r="Z17" i="18" s="1"/>
  <c r="AC17" i="18" s="1"/>
  <c r="U17" i="18"/>
  <c r="V17" i="18" s="1"/>
  <c r="S17" i="18"/>
  <c r="T17" i="18" s="1"/>
  <c r="W17" i="18" s="1"/>
  <c r="O17" i="18"/>
  <c r="P17" i="18" s="1"/>
  <c r="M17" i="18"/>
  <c r="N17" i="18" s="1"/>
  <c r="Q17" i="18" s="1"/>
  <c r="I17" i="18"/>
  <c r="J17" i="18" s="1"/>
  <c r="G17" i="18"/>
  <c r="H17" i="18" s="1"/>
  <c r="K17" i="18" s="1"/>
  <c r="F17" i="18"/>
  <c r="AB16" i="18"/>
  <c r="AA16" i="18"/>
  <c r="Z16" i="18"/>
  <c r="AC16" i="18" s="1"/>
  <c r="Y16" i="18"/>
  <c r="V16" i="18"/>
  <c r="U16" i="18"/>
  <c r="T16" i="18"/>
  <c r="W16" i="18" s="1"/>
  <c r="S16" i="18"/>
  <c r="P16" i="18"/>
  <c r="O16" i="18"/>
  <c r="N16" i="18"/>
  <c r="Q16" i="18" s="1"/>
  <c r="M16" i="18"/>
  <c r="J16" i="18"/>
  <c r="I16" i="18"/>
  <c r="H16" i="18"/>
  <c r="K16" i="18" s="1"/>
  <c r="G16" i="18"/>
  <c r="F16" i="18"/>
  <c r="AA15" i="18"/>
  <c r="AB15" i="18" s="1"/>
  <c r="Y15" i="18"/>
  <c r="Z15" i="18" s="1"/>
  <c r="AC15" i="18" s="1"/>
  <c r="U15" i="18"/>
  <c r="V15" i="18" s="1"/>
  <c r="S15" i="18"/>
  <c r="T15" i="18" s="1"/>
  <c r="W15" i="18" s="1"/>
  <c r="O15" i="18"/>
  <c r="P15" i="18" s="1"/>
  <c r="M15" i="18"/>
  <c r="N15" i="18" s="1"/>
  <c r="Q15" i="18" s="1"/>
  <c r="I15" i="18"/>
  <c r="J15" i="18" s="1"/>
  <c r="G15" i="18"/>
  <c r="H15" i="18" s="1"/>
  <c r="K15" i="18" s="1"/>
  <c r="F15" i="18"/>
  <c r="H12" i="32" l="1"/>
  <c r="N12" i="32"/>
  <c r="F12" i="32"/>
  <c r="L12" i="32"/>
  <c r="J12" i="32"/>
  <c r="B14" i="32"/>
  <c r="C13" i="32"/>
  <c r="D13" i="32" s="1"/>
  <c r="B15" i="31"/>
  <c r="C14" i="31"/>
  <c r="D14" i="31" s="1"/>
  <c r="N13" i="31"/>
  <c r="F13" i="31"/>
  <c r="J13" i="31"/>
  <c r="L13" i="31"/>
  <c r="H13" i="31"/>
  <c r="H12" i="30"/>
  <c r="N12" i="30"/>
  <c r="F12" i="30"/>
  <c r="L12" i="30"/>
  <c r="J12" i="30"/>
  <c r="B14" i="30"/>
  <c r="C13" i="30"/>
  <c r="D13" i="30" s="1"/>
  <c r="N13" i="28"/>
  <c r="F13" i="28"/>
  <c r="J13" i="28"/>
  <c r="H13" i="28"/>
  <c r="L13" i="28"/>
  <c r="B15" i="28"/>
  <c r="C14" i="28"/>
  <c r="D14" i="28" s="1"/>
  <c r="H12" i="27"/>
  <c r="N12" i="27"/>
  <c r="F12" i="27"/>
  <c r="J12" i="27"/>
  <c r="L12" i="27"/>
  <c r="B14" i="27"/>
  <c r="C13" i="27"/>
  <c r="D13" i="27" s="1"/>
  <c r="N13" i="26"/>
  <c r="F13" i="26"/>
  <c r="H13" i="26"/>
  <c r="L13" i="26"/>
  <c r="J13" i="26"/>
  <c r="B15" i="26"/>
  <c r="C14" i="26"/>
  <c r="D14" i="26" s="1"/>
  <c r="B14" i="25"/>
  <c r="C13" i="25"/>
  <c r="D13" i="25" s="1"/>
  <c r="H12" i="25"/>
  <c r="N12" i="25"/>
  <c r="F12" i="25"/>
  <c r="J12" i="25"/>
  <c r="L12" i="25"/>
  <c r="N12" i="24"/>
  <c r="F12" i="24"/>
  <c r="H12" i="24"/>
  <c r="J12" i="24"/>
  <c r="L12" i="24"/>
  <c r="B14" i="24"/>
  <c r="C13" i="24"/>
  <c r="D13" i="24" s="1"/>
  <c r="H12" i="23"/>
  <c r="N12" i="23"/>
  <c r="F12" i="23"/>
  <c r="L12" i="23"/>
  <c r="J12" i="23"/>
  <c r="B14" i="23"/>
  <c r="C13" i="23"/>
  <c r="D13" i="23" s="1"/>
  <c r="N12" i="22"/>
  <c r="F12" i="22"/>
  <c r="L12" i="22"/>
  <c r="J12" i="22"/>
  <c r="H12" i="22"/>
  <c r="C13" i="22"/>
  <c r="D13" i="22" s="1"/>
  <c r="B14" i="22"/>
  <c r="L22" i="18"/>
  <c r="AD22" i="18"/>
  <c r="X22" i="18"/>
  <c r="R22" i="18"/>
  <c r="N14" i="20"/>
  <c r="J14" i="20"/>
  <c r="F14" i="20"/>
  <c r="H14" i="20"/>
  <c r="L14" i="20"/>
  <c r="B16" i="20"/>
  <c r="C15" i="20"/>
  <c r="D15" i="20" s="1"/>
  <c r="W19" i="18"/>
  <c r="Q21" i="18"/>
  <c r="AC21" i="18"/>
  <c r="K23" i="18"/>
  <c r="W23" i="18"/>
  <c r="Q25" i="18"/>
  <c r="AC25" i="18"/>
  <c r="K27" i="18"/>
  <c r="W27" i="18"/>
  <c r="Q29" i="18"/>
  <c r="AC29" i="18"/>
  <c r="D39" i="13"/>
  <c r="C13" i="13"/>
  <c r="D13" i="13" s="1"/>
  <c r="B15" i="32" l="1"/>
  <c r="C14" i="32"/>
  <c r="D14" i="32" s="1"/>
  <c r="N13" i="32"/>
  <c r="F13" i="32"/>
  <c r="L13" i="32"/>
  <c r="J13" i="32"/>
  <c r="H13" i="32"/>
  <c r="L14" i="31"/>
  <c r="H14" i="31"/>
  <c r="N14" i="31"/>
  <c r="F14" i="31"/>
  <c r="J14" i="31"/>
  <c r="B16" i="31"/>
  <c r="C15" i="31"/>
  <c r="D15" i="31" s="1"/>
  <c r="N13" i="30"/>
  <c r="F13" i="30"/>
  <c r="L13" i="30"/>
  <c r="J13" i="30"/>
  <c r="H13" i="30"/>
  <c r="B15" i="30"/>
  <c r="C14" i="30"/>
  <c r="D14" i="30" s="1"/>
  <c r="L14" i="28"/>
  <c r="H14" i="28"/>
  <c r="F14" i="28"/>
  <c r="N14" i="28"/>
  <c r="J14" i="28"/>
  <c r="B16" i="28"/>
  <c r="C15" i="28"/>
  <c r="D15" i="28" s="1"/>
  <c r="N13" i="27"/>
  <c r="F13" i="27"/>
  <c r="L13" i="27"/>
  <c r="H13" i="27"/>
  <c r="J13" i="27"/>
  <c r="B15" i="27"/>
  <c r="C14" i="27"/>
  <c r="D14" i="27" s="1"/>
  <c r="L14" i="26"/>
  <c r="H14" i="26"/>
  <c r="J14" i="26"/>
  <c r="F14" i="26"/>
  <c r="N14" i="26"/>
  <c r="B16" i="26"/>
  <c r="C15" i="26"/>
  <c r="D15" i="26" s="1"/>
  <c r="N13" i="25"/>
  <c r="F13" i="25"/>
  <c r="L13" i="25"/>
  <c r="H13" i="25"/>
  <c r="J13" i="25"/>
  <c r="B15" i="25"/>
  <c r="C14" i="25"/>
  <c r="D14" i="25" s="1"/>
  <c r="L13" i="24"/>
  <c r="J13" i="24"/>
  <c r="H13" i="24"/>
  <c r="N13" i="24"/>
  <c r="F13" i="24"/>
  <c r="B15" i="24"/>
  <c r="C14" i="24"/>
  <c r="D14" i="24" s="1"/>
  <c r="B15" i="23"/>
  <c r="C14" i="23"/>
  <c r="D14" i="23" s="1"/>
  <c r="N13" i="23"/>
  <c r="F13" i="23"/>
  <c r="L13" i="23"/>
  <c r="J13" i="23"/>
  <c r="H13" i="23"/>
  <c r="B15" i="22"/>
  <c r="C14" i="22"/>
  <c r="D14" i="22" s="1"/>
  <c r="L13" i="22"/>
  <c r="F13" i="22"/>
  <c r="N13" i="22"/>
  <c r="J13" i="22"/>
  <c r="H13" i="22"/>
  <c r="H15" i="20"/>
  <c r="N15" i="20"/>
  <c r="J15" i="20"/>
  <c r="F15" i="20"/>
  <c r="L15" i="20"/>
  <c r="C16" i="20"/>
  <c r="D16" i="20" s="1"/>
  <c r="B17" i="20"/>
  <c r="L14" i="32" l="1"/>
  <c r="J14" i="32"/>
  <c r="H14" i="32"/>
  <c r="F14" i="32"/>
  <c r="N14" i="32"/>
  <c r="B16" i="32"/>
  <c r="C15" i="32"/>
  <c r="D15" i="32" s="1"/>
  <c r="C16" i="31"/>
  <c r="D16" i="31" s="1"/>
  <c r="B17" i="31"/>
  <c r="J15" i="31"/>
  <c r="L15" i="31"/>
  <c r="H15" i="31"/>
  <c r="F15" i="31"/>
  <c r="N15" i="31"/>
  <c r="L14" i="30"/>
  <c r="J14" i="30"/>
  <c r="N14" i="30"/>
  <c r="H14" i="30"/>
  <c r="F14" i="30"/>
  <c r="B16" i="30"/>
  <c r="C15" i="30"/>
  <c r="D15" i="30" s="1"/>
  <c r="B17" i="28"/>
  <c r="C16" i="28"/>
  <c r="D16" i="28" s="1"/>
  <c r="J15" i="28"/>
  <c r="N15" i="28"/>
  <c r="F15" i="28"/>
  <c r="L15" i="28"/>
  <c r="H15" i="28"/>
  <c r="L14" i="27"/>
  <c r="J14" i="27"/>
  <c r="F14" i="27"/>
  <c r="H14" i="27"/>
  <c r="N14" i="27"/>
  <c r="B16" i="27"/>
  <c r="C15" i="27"/>
  <c r="D15" i="27" s="1"/>
  <c r="B17" i="26"/>
  <c r="C16" i="26"/>
  <c r="D16" i="26" s="1"/>
  <c r="J15" i="26"/>
  <c r="L15" i="26"/>
  <c r="N15" i="26"/>
  <c r="H15" i="26"/>
  <c r="F15" i="26"/>
  <c r="B16" i="25"/>
  <c r="C15" i="25"/>
  <c r="D15" i="25" s="1"/>
  <c r="L14" i="25"/>
  <c r="J14" i="25"/>
  <c r="N14" i="25"/>
  <c r="F14" i="25"/>
  <c r="H14" i="25"/>
  <c r="J14" i="24"/>
  <c r="N14" i="24"/>
  <c r="L14" i="24"/>
  <c r="F14" i="24"/>
  <c r="H14" i="24"/>
  <c r="B16" i="24"/>
  <c r="C15" i="24"/>
  <c r="D15" i="24" s="1"/>
  <c r="L14" i="23"/>
  <c r="J14" i="23"/>
  <c r="N14" i="23"/>
  <c r="H14" i="23"/>
  <c r="F14" i="23"/>
  <c r="B16" i="23"/>
  <c r="C15" i="23"/>
  <c r="D15" i="23" s="1"/>
  <c r="J14" i="22"/>
  <c r="H14" i="22"/>
  <c r="F14" i="22"/>
  <c r="N14" i="22"/>
  <c r="L14" i="22"/>
  <c r="C15" i="22"/>
  <c r="D15" i="22" s="1"/>
  <c r="B16" i="22"/>
  <c r="B18" i="20"/>
  <c r="C17" i="20"/>
  <c r="D17" i="20" s="1"/>
  <c r="N16" i="20"/>
  <c r="F16" i="20"/>
  <c r="H16" i="20"/>
  <c r="L16" i="20"/>
  <c r="J16" i="20"/>
  <c r="J15" i="32" l="1"/>
  <c r="H15" i="32"/>
  <c r="F15" i="32"/>
  <c r="L15" i="32"/>
  <c r="N15" i="32"/>
  <c r="B17" i="32"/>
  <c r="C16" i="32"/>
  <c r="D16" i="32" s="1"/>
  <c r="B18" i="31"/>
  <c r="C17" i="31"/>
  <c r="D17" i="31" s="1"/>
  <c r="H16" i="31"/>
  <c r="N16" i="31"/>
  <c r="L16" i="31"/>
  <c r="J16" i="31"/>
  <c r="F16" i="31"/>
  <c r="J15" i="30"/>
  <c r="H15" i="30"/>
  <c r="L15" i="30"/>
  <c r="N15" i="30"/>
  <c r="F15" i="30"/>
  <c r="B17" i="30"/>
  <c r="C16" i="30"/>
  <c r="D16" i="30" s="1"/>
  <c r="H16" i="28"/>
  <c r="L16" i="28"/>
  <c r="N16" i="28"/>
  <c r="J16" i="28"/>
  <c r="F16" i="28"/>
  <c r="B18" i="28"/>
  <c r="C17" i="28"/>
  <c r="D17" i="28" s="1"/>
  <c r="J15" i="27"/>
  <c r="H15" i="27"/>
  <c r="N15" i="27"/>
  <c r="F15" i="27"/>
  <c r="L15" i="27"/>
  <c r="B17" i="27"/>
  <c r="C16" i="27"/>
  <c r="D16" i="27" s="1"/>
  <c r="H16" i="26"/>
  <c r="N16" i="26"/>
  <c r="F16" i="26"/>
  <c r="L16" i="26"/>
  <c r="J16" i="26"/>
  <c r="B18" i="26"/>
  <c r="C17" i="26"/>
  <c r="D17" i="26" s="1"/>
  <c r="J15" i="25"/>
  <c r="H15" i="25"/>
  <c r="N15" i="25"/>
  <c r="L15" i="25"/>
  <c r="F15" i="25"/>
  <c r="B17" i="25"/>
  <c r="C16" i="25"/>
  <c r="D16" i="25" s="1"/>
  <c r="H15" i="24"/>
  <c r="F15" i="24"/>
  <c r="N15" i="24"/>
  <c r="J15" i="24"/>
  <c r="L15" i="24"/>
  <c r="B17" i="24"/>
  <c r="C16" i="24"/>
  <c r="D16" i="24" s="1"/>
  <c r="B17" i="23"/>
  <c r="C16" i="23"/>
  <c r="D16" i="23" s="1"/>
  <c r="J15" i="23"/>
  <c r="H15" i="23"/>
  <c r="L15" i="23"/>
  <c r="N15" i="23"/>
  <c r="F15" i="23"/>
  <c r="C16" i="22"/>
  <c r="D16" i="22" s="1"/>
  <c r="B17" i="22"/>
  <c r="H15" i="22"/>
  <c r="L15" i="22"/>
  <c r="J15" i="22"/>
  <c r="F15" i="22"/>
  <c r="N15" i="22"/>
  <c r="N17" i="20"/>
  <c r="F17" i="20"/>
  <c r="H17" i="20"/>
  <c r="L17" i="20"/>
  <c r="J17" i="20"/>
  <c r="B19" i="20"/>
  <c r="C18" i="20"/>
  <c r="D18" i="20" s="1"/>
  <c r="N13" i="13"/>
  <c r="L13" i="13"/>
  <c r="J13" i="13"/>
  <c r="H13" i="13"/>
  <c r="G17" i="2"/>
  <c r="H17" i="2" s="1"/>
  <c r="I17" i="2"/>
  <c r="J17" i="2" s="1"/>
  <c r="M17" i="2"/>
  <c r="N17" i="2" s="1"/>
  <c r="O17" i="2"/>
  <c r="P17" i="2" s="1"/>
  <c r="S17" i="2"/>
  <c r="T17" i="2" s="1"/>
  <c r="U17" i="2"/>
  <c r="V17" i="2" s="1"/>
  <c r="Y17" i="2"/>
  <c r="Z17" i="2" s="1"/>
  <c r="AA17" i="2"/>
  <c r="AB17" i="2" s="1"/>
  <c r="G18" i="2"/>
  <c r="H18" i="2" s="1"/>
  <c r="I18" i="2"/>
  <c r="J18" i="2" s="1"/>
  <c r="M18" i="2"/>
  <c r="N18" i="2" s="1"/>
  <c r="O18" i="2"/>
  <c r="P18" i="2" s="1"/>
  <c r="S18" i="2"/>
  <c r="T18" i="2" s="1"/>
  <c r="U18" i="2"/>
  <c r="V18" i="2" s="1"/>
  <c r="Y18" i="2"/>
  <c r="Z18" i="2" s="1"/>
  <c r="AA18" i="2"/>
  <c r="AB18" i="2" s="1"/>
  <c r="G19" i="2"/>
  <c r="H19" i="2" s="1"/>
  <c r="I19" i="2"/>
  <c r="J19" i="2" s="1"/>
  <c r="M19" i="2"/>
  <c r="N19" i="2" s="1"/>
  <c r="O19" i="2"/>
  <c r="P19" i="2" s="1"/>
  <c r="S19" i="2"/>
  <c r="T19" i="2" s="1"/>
  <c r="U19" i="2"/>
  <c r="V19" i="2" s="1"/>
  <c r="Y19" i="2"/>
  <c r="Z19" i="2" s="1"/>
  <c r="AA19" i="2"/>
  <c r="AB19" i="2" s="1"/>
  <c r="G20" i="2"/>
  <c r="H20" i="2" s="1"/>
  <c r="I20" i="2"/>
  <c r="J20" i="2" s="1"/>
  <c r="M20" i="2"/>
  <c r="N20" i="2" s="1"/>
  <c r="O20" i="2"/>
  <c r="P20" i="2" s="1"/>
  <c r="S20" i="2"/>
  <c r="T20" i="2" s="1"/>
  <c r="U20" i="2"/>
  <c r="V20" i="2" s="1"/>
  <c r="Y20" i="2"/>
  <c r="Z20" i="2" s="1"/>
  <c r="AA20" i="2"/>
  <c r="AB20" i="2" s="1"/>
  <c r="G21" i="2"/>
  <c r="H21" i="2" s="1"/>
  <c r="I21" i="2"/>
  <c r="J21" i="2" s="1"/>
  <c r="M21" i="2"/>
  <c r="N21" i="2" s="1"/>
  <c r="O21" i="2"/>
  <c r="P21" i="2" s="1"/>
  <c r="S21" i="2"/>
  <c r="T21" i="2" s="1"/>
  <c r="U21" i="2"/>
  <c r="V21" i="2" s="1"/>
  <c r="Y21" i="2"/>
  <c r="Z21" i="2" s="1"/>
  <c r="AA21" i="2"/>
  <c r="AB21" i="2" s="1"/>
  <c r="G22" i="2"/>
  <c r="H22" i="2" s="1"/>
  <c r="I22" i="2"/>
  <c r="J22" i="2" s="1"/>
  <c r="M22" i="2"/>
  <c r="N22" i="2" s="1"/>
  <c r="O22" i="2"/>
  <c r="P22" i="2" s="1"/>
  <c r="S22" i="2"/>
  <c r="T22" i="2" s="1"/>
  <c r="U22" i="2"/>
  <c r="V22" i="2" s="1"/>
  <c r="Y22" i="2"/>
  <c r="Z22" i="2" s="1"/>
  <c r="AA22" i="2"/>
  <c r="AB22" i="2" s="1"/>
  <c r="G23" i="2"/>
  <c r="H23" i="2" s="1"/>
  <c r="I23" i="2"/>
  <c r="J23" i="2" s="1"/>
  <c r="M23" i="2"/>
  <c r="N23" i="2" s="1"/>
  <c r="O23" i="2"/>
  <c r="P23" i="2" s="1"/>
  <c r="S23" i="2"/>
  <c r="T23" i="2" s="1"/>
  <c r="U23" i="2"/>
  <c r="V23" i="2" s="1"/>
  <c r="Y23" i="2"/>
  <c r="Z23" i="2" s="1"/>
  <c r="AA23" i="2"/>
  <c r="AB23" i="2" s="1"/>
  <c r="G24" i="2"/>
  <c r="H24" i="2" s="1"/>
  <c r="I24" i="2"/>
  <c r="J24" i="2" s="1"/>
  <c r="M24" i="2"/>
  <c r="N24" i="2" s="1"/>
  <c r="O24" i="2"/>
  <c r="P24" i="2" s="1"/>
  <c r="S24" i="2"/>
  <c r="T24" i="2" s="1"/>
  <c r="U24" i="2"/>
  <c r="V24" i="2" s="1"/>
  <c r="Y24" i="2"/>
  <c r="Z24" i="2" s="1"/>
  <c r="AA24" i="2"/>
  <c r="AB24" i="2" s="1"/>
  <c r="G25" i="2"/>
  <c r="H25" i="2" s="1"/>
  <c r="I25" i="2"/>
  <c r="J25" i="2" s="1"/>
  <c r="M25" i="2"/>
  <c r="N25" i="2" s="1"/>
  <c r="O25" i="2"/>
  <c r="P25" i="2" s="1"/>
  <c r="S25" i="2"/>
  <c r="T25" i="2" s="1"/>
  <c r="U25" i="2"/>
  <c r="V25" i="2" s="1"/>
  <c r="Y25" i="2"/>
  <c r="Z25" i="2" s="1"/>
  <c r="AA25" i="2"/>
  <c r="AB25" i="2" s="1"/>
  <c r="G26" i="2"/>
  <c r="H26" i="2" s="1"/>
  <c r="I26" i="2"/>
  <c r="J26" i="2" s="1"/>
  <c r="M26" i="2"/>
  <c r="N26" i="2" s="1"/>
  <c r="O26" i="2"/>
  <c r="P26" i="2" s="1"/>
  <c r="S26" i="2"/>
  <c r="T26" i="2" s="1"/>
  <c r="U26" i="2"/>
  <c r="V26" i="2" s="1"/>
  <c r="Y26" i="2"/>
  <c r="Z26" i="2" s="1"/>
  <c r="AA26" i="2"/>
  <c r="AB26" i="2" s="1"/>
  <c r="G27" i="2"/>
  <c r="H27" i="2" s="1"/>
  <c r="I27" i="2"/>
  <c r="J27" i="2" s="1"/>
  <c r="M27" i="2"/>
  <c r="N27" i="2" s="1"/>
  <c r="O27" i="2"/>
  <c r="P27" i="2" s="1"/>
  <c r="S27" i="2"/>
  <c r="T27" i="2" s="1"/>
  <c r="U27" i="2"/>
  <c r="V27" i="2" s="1"/>
  <c r="Y27" i="2"/>
  <c r="Z27" i="2" s="1"/>
  <c r="AA27" i="2"/>
  <c r="AB27" i="2" s="1"/>
  <c r="G28" i="2"/>
  <c r="H28" i="2" s="1"/>
  <c r="I28" i="2"/>
  <c r="J28" i="2" s="1"/>
  <c r="M28" i="2"/>
  <c r="N28" i="2" s="1"/>
  <c r="O28" i="2"/>
  <c r="P28" i="2" s="1"/>
  <c r="S28" i="2"/>
  <c r="T28" i="2" s="1"/>
  <c r="U28" i="2"/>
  <c r="V28" i="2" s="1"/>
  <c r="Y28" i="2"/>
  <c r="Z28" i="2" s="1"/>
  <c r="AA28" i="2"/>
  <c r="AB28" i="2" s="1"/>
  <c r="G29" i="2"/>
  <c r="H29" i="2" s="1"/>
  <c r="I29" i="2"/>
  <c r="J29" i="2" s="1"/>
  <c r="M29" i="2"/>
  <c r="N29" i="2" s="1"/>
  <c r="O29" i="2"/>
  <c r="P29" i="2" s="1"/>
  <c r="S29" i="2"/>
  <c r="T29" i="2" s="1"/>
  <c r="U29" i="2"/>
  <c r="V29" i="2" s="1"/>
  <c r="Y29" i="2"/>
  <c r="Z29" i="2" s="1"/>
  <c r="AA29" i="2"/>
  <c r="AB29" i="2" s="1"/>
  <c r="AA16" i="2"/>
  <c r="AB16" i="2" s="1"/>
  <c r="Y16" i="2"/>
  <c r="Z16" i="2" s="1"/>
  <c r="U16" i="2"/>
  <c r="V16" i="2" s="1"/>
  <c r="S16" i="2"/>
  <c r="T16" i="2" s="1"/>
  <c r="AA15" i="2"/>
  <c r="AB15" i="2" s="1"/>
  <c r="Y15" i="2"/>
  <c r="Z15" i="2" s="1"/>
  <c r="U15" i="2"/>
  <c r="V15" i="2" s="1"/>
  <c r="S15" i="2"/>
  <c r="T15" i="2" s="1"/>
  <c r="O16" i="2"/>
  <c r="P16" i="2" s="1"/>
  <c r="M16" i="2"/>
  <c r="N16" i="2" s="1"/>
  <c r="O15" i="2"/>
  <c r="P15" i="2" s="1"/>
  <c r="M15" i="2"/>
  <c r="N15" i="2" s="1"/>
  <c r="G16" i="2"/>
  <c r="H16" i="2" s="1"/>
  <c r="I16" i="2"/>
  <c r="J16" i="2" s="1"/>
  <c r="F16" i="2"/>
  <c r="I15" i="2"/>
  <c r="J15" i="2" s="1"/>
  <c r="G15" i="2"/>
  <c r="H15" i="2" s="1"/>
  <c r="F15" i="2"/>
  <c r="H16" i="32" l="1"/>
  <c r="N16" i="32"/>
  <c r="F16" i="32"/>
  <c r="J16" i="32"/>
  <c r="L16" i="32"/>
  <c r="B18" i="32"/>
  <c r="C17" i="32"/>
  <c r="D17" i="32" s="1"/>
  <c r="N17" i="31"/>
  <c r="F17" i="31"/>
  <c r="H17" i="31"/>
  <c r="L17" i="31"/>
  <c r="J17" i="31"/>
  <c r="B19" i="31"/>
  <c r="C18" i="31"/>
  <c r="D18" i="31" s="1"/>
  <c r="H16" i="30"/>
  <c r="N16" i="30"/>
  <c r="F16" i="30"/>
  <c r="J16" i="30"/>
  <c r="L16" i="30"/>
  <c r="B18" i="30"/>
  <c r="C17" i="30"/>
  <c r="D17" i="30" s="1"/>
  <c r="N17" i="28"/>
  <c r="F17" i="28"/>
  <c r="J17" i="28"/>
  <c r="L17" i="28"/>
  <c r="H17" i="28"/>
  <c r="B19" i="28"/>
  <c r="C18" i="28"/>
  <c r="D18" i="28" s="1"/>
  <c r="H16" i="27"/>
  <c r="N16" i="27"/>
  <c r="F16" i="27"/>
  <c r="L16" i="27"/>
  <c r="J16" i="27"/>
  <c r="B18" i="27"/>
  <c r="C17" i="27"/>
  <c r="D17" i="27" s="1"/>
  <c r="N17" i="26"/>
  <c r="F17" i="26"/>
  <c r="H17" i="26"/>
  <c r="J17" i="26"/>
  <c r="L17" i="26"/>
  <c r="C18" i="26"/>
  <c r="D18" i="26" s="1"/>
  <c r="B19" i="26"/>
  <c r="H16" i="25"/>
  <c r="N16" i="25"/>
  <c r="F16" i="25"/>
  <c r="L16" i="25"/>
  <c r="J16" i="25"/>
  <c r="B18" i="25"/>
  <c r="C17" i="25"/>
  <c r="D17" i="25" s="1"/>
  <c r="N16" i="24"/>
  <c r="F16" i="24"/>
  <c r="J16" i="24"/>
  <c r="H16" i="24"/>
  <c r="L16" i="24"/>
  <c r="C17" i="24"/>
  <c r="D17" i="24" s="1"/>
  <c r="B18" i="24"/>
  <c r="H16" i="23"/>
  <c r="N16" i="23"/>
  <c r="F16" i="23"/>
  <c r="J16" i="23"/>
  <c r="L16" i="23"/>
  <c r="B18" i="23"/>
  <c r="C17" i="23"/>
  <c r="D17" i="23" s="1"/>
  <c r="B18" i="22"/>
  <c r="C17" i="22"/>
  <c r="D17" i="22" s="1"/>
  <c r="N16" i="22"/>
  <c r="F16" i="22"/>
  <c r="L16" i="22"/>
  <c r="J16" i="22"/>
  <c r="H16" i="22"/>
  <c r="N18" i="20"/>
  <c r="L18" i="20"/>
  <c r="F18" i="20"/>
  <c r="H18" i="20"/>
  <c r="J18" i="20"/>
  <c r="B20" i="20"/>
  <c r="C19" i="20"/>
  <c r="D19" i="20" s="1"/>
  <c r="K15" i="2"/>
  <c r="L15" i="2" s="1"/>
  <c r="AC15" i="2"/>
  <c r="K16" i="2"/>
  <c r="L16" i="2" s="1"/>
  <c r="C6" i="14" s="1"/>
  <c r="W15" i="2"/>
  <c r="W16" i="2"/>
  <c r="Q15" i="2"/>
  <c r="Q16" i="2"/>
  <c r="AC16" i="2"/>
  <c r="AC29" i="2"/>
  <c r="AD29" i="2" s="1"/>
  <c r="Q29" i="2"/>
  <c r="R29" i="2" s="1"/>
  <c r="K29" i="2"/>
  <c r="L29" i="2" s="1"/>
  <c r="W28" i="2"/>
  <c r="X28" i="2" s="1"/>
  <c r="K28" i="2"/>
  <c r="L28" i="2" s="1"/>
  <c r="W27" i="2"/>
  <c r="X27" i="2" s="1"/>
  <c r="K27" i="2"/>
  <c r="L27" i="2" s="1"/>
  <c r="AC26" i="2"/>
  <c r="AD26" i="2" s="1"/>
  <c r="W26" i="2"/>
  <c r="X26" i="2" s="1"/>
  <c r="K26" i="2"/>
  <c r="L26" i="2" s="1"/>
  <c r="AC25" i="2"/>
  <c r="AD25" i="2" s="1"/>
  <c r="Q25" i="2"/>
  <c r="R25" i="2" s="1"/>
  <c r="AC24" i="2"/>
  <c r="AD24" i="2" s="1"/>
  <c r="Q24" i="2"/>
  <c r="R24" i="2" s="1"/>
  <c r="AC23" i="2"/>
  <c r="AD23" i="2" s="1"/>
  <c r="Q23" i="2"/>
  <c r="R23" i="2" s="1"/>
  <c r="AC22" i="2"/>
  <c r="W22" i="2"/>
  <c r="Q22" i="2"/>
  <c r="K22" i="2"/>
  <c r="C2" i="14"/>
  <c r="W29" i="2"/>
  <c r="X29" i="2" s="1"/>
  <c r="AC28" i="2"/>
  <c r="AD28" i="2" s="1"/>
  <c r="Q28" i="2"/>
  <c r="R28" i="2" s="1"/>
  <c r="AC27" i="2"/>
  <c r="AD27" i="2" s="1"/>
  <c r="Q27" i="2"/>
  <c r="R27" i="2" s="1"/>
  <c r="Q26" i="2"/>
  <c r="R26" i="2" s="1"/>
  <c r="W25" i="2"/>
  <c r="X25" i="2" s="1"/>
  <c r="K25" i="2"/>
  <c r="L25" i="2" s="1"/>
  <c r="W24" i="2"/>
  <c r="X24" i="2" s="1"/>
  <c r="K24" i="2"/>
  <c r="L24" i="2" s="1"/>
  <c r="W23" i="2"/>
  <c r="X23" i="2" s="1"/>
  <c r="K23" i="2"/>
  <c r="L23" i="2" s="1"/>
  <c r="AC17" i="2"/>
  <c r="W17" i="2"/>
  <c r="Q17" i="2"/>
  <c r="K17" i="2"/>
  <c r="AC18" i="2"/>
  <c r="W18" i="2"/>
  <c r="Q18" i="2"/>
  <c r="K18" i="2"/>
  <c r="AC19" i="2"/>
  <c r="W19" i="2"/>
  <c r="Q19" i="2"/>
  <c r="K19" i="2"/>
  <c r="AC20" i="2"/>
  <c r="W20" i="2"/>
  <c r="Q20" i="2"/>
  <c r="K20" i="2"/>
  <c r="AC21" i="2"/>
  <c r="W21" i="2"/>
  <c r="Q21" i="2"/>
  <c r="K21" i="2"/>
  <c r="N17" i="32" l="1"/>
  <c r="F17" i="32"/>
  <c r="L17" i="32"/>
  <c r="H17" i="32"/>
  <c r="J17" i="32"/>
  <c r="B19" i="32"/>
  <c r="C18" i="32"/>
  <c r="D18" i="32" s="1"/>
  <c r="L18" i="31"/>
  <c r="J18" i="31"/>
  <c r="H18" i="31"/>
  <c r="F18" i="31"/>
  <c r="N18" i="31"/>
  <c r="B20" i="31"/>
  <c r="C19" i="31"/>
  <c r="D19" i="31" s="1"/>
  <c r="N17" i="30"/>
  <c r="F17" i="30"/>
  <c r="L17" i="30"/>
  <c r="H17" i="30"/>
  <c r="J17" i="30"/>
  <c r="B19" i="30"/>
  <c r="C18" i="30"/>
  <c r="D18" i="30" s="1"/>
  <c r="L18" i="28"/>
  <c r="H18" i="28"/>
  <c r="N18" i="28"/>
  <c r="J18" i="28"/>
  <c r="F18" i="28"/>
  <c r="B20" i="28"/>
  <c r="C19" i="28"/>
  <c r="D19" i="28" s="1"/>
  <c r="N17" i="27"/>
  <c r="F17" i="27"/>
  <c r="L17" i="27"/>
  <c r="J17" i="27"/>
  <c r="H17" i="27"/>
  <c r="B19" i="27"/>
  <c r="C18" i="27"/>
  <c r="D18" i="27" s="1"/>
  <c r="L18" i="26"/>
  <c r="J18" i="26"/>
  <c r="N18" i="26"/>
  <c r="H18" i="26"/>
  <c r="F18" i="26"/>
  <c r="B20" i="26"/>
  <c r="C19" i="26"/>
  <c r="D19" i="26" s="1"/>
  <c r="N17" i="25"/>
  <c r="F17" i="25"/>
  <c r="L17" i="25"/>
  <c r="J17" i="25"/>
  <c r="H17" i="25"/>
  <c r="B19" i="25"/>
  <c r="C18" i="25"/>
  <c r="D18" i="25" s="1"/>
  <c r="B19" i="24"/>
  <c r="C18" i="24"/>
  <c r="D18" i="24" s="1"/>
  <c r="L17" i="24"/>
  <c r="N17" i="24"/>
  <c r="J17" i="24"/>
  <c r="F17" i="24"/>
  <c r="H17" i="24"/>
  <c r="N17" i="23"/>
  <c r="F17" i="23"/>
  <c r="L17" i="23"/>
  <c r="H17" i="23"/>
  <c r="J17" i="23"/>
  <c r="B19" i="23"/>
  <c r="C18" i="23"/>
  <c r="D18" i="23" s="1"/>
  <c r="L17" i="22"/>
  <c r="H17" i="22"/>
  <c r="F17" i="22"/>
  <c r="N17" i="22"/>
  <c r="J17" i="22"/>
  <c r="B19" i="22"/>
  <c r="C18" i="22"/>
  <c r="D18" i="22" s="1"/>
  <c r="AD15" i="2"/>
  <c r="C5" i="14" s="1"/>
  <c r="AD16" i="2"/>
  <c r="C9" i="14" s="1"/>
  <c r="X15" i="2"/>
  <c r="C4" i="14" s="1"/>
  <c r="R16" i="2"/>
  <c r="C7" i="14" s="1"/>
  <c r="R15" i="2"/>
  <c r="C3" i="14" s="1"/>
  <c r="X16" i="2"/>
  <c r="C8" i="14" s="1"/>
  <c r="C20" i="20"/>
  <c r="D20" i="20" s="1"/>
  <c r="B21" i="20"/>
  <c r="J19" i="20"/>
  <c r="F19" i="20"/>
  <c r="H19" i="20"/>
  <c r="L19" i="20"/>
  <c r="N19" i="20"/>
  <c r="F13" i="13"/>
  <c r="F21" i="2"/>
  <c r="AD21" i="2" s="1"/>
  <c r="R21" i="2" l="1"/>
  <c r="L18" i="32"/>
  <c r="J18" i="32"/>
  <c r="N18" i="32"/>
  <c r="F18" i="32"/>
  <c r="H18" i="32"/>
  <c r="B20" i="32"/>
  <c r="C19" i="32"/>
  <c r="D19" i="32" s="1"/>
  <c r="J19" i="31"/>
  <c r="N19" i="31"/>
  <c r="L19" i="31"/>
  <c r="H19" i="31"/>
  <c r="F19" i="31"/>
  <c r="B21" i="31"/>
  <c r="C20" i="31"/>
  <c r="D20" i="31" s="1"/>
  <c r="L18" i="30"/>
  <c r="J18" i="30"/>
  <c r="F18" i="30"/>
  <c r="H18" i="30"/>
  <c r="N18" i="30"/>
  <c r="B20" i="30"/>
  <c r="C19" i="30"/>
  <c r="D19" i="30" s="1"/>
  <c r="J19" i="28"/>
  <c r="N19" i="28"/>
  <c r="F19" i="28"/>
  <c r="L19" i="28"/>
  <c r="H19" i="28"/>
  <c r="B21" i="28"/>
  <c r="C20" i="28"/>
  <c r="D20" i="28" s="1"/>
  <c r="L18" i="27"/>
  <c r="J18" i="27"/>
  <c r="N18" i="27"/>
  <c r="H18" i="27"/>
  <c r="F18" i="27"/>
  <c r="B20" i="27"/>
  <c r="C19" i="27"/>
  <c r="D19" i="27" s="1"/>
  <c r="B21" i="26"/>
  <c r="C20" i="26"/>
  <c r="D20" i="26" s="1"/>
  <c r="J19" i="26"/>
  <c r="N19" i="26"/>
  <c r="F19" i="26"/>
  <c r="L19" i="26"/>
  <c r="H19" i="26"/>
  <c r="L18" i="25"/>
  <c r="J18" i="25"/>
  <c r="H18" i="25"/>
  <c r="F18" i="25"/>
  <c r="N18" i="25"/>
  <c r="B20" i="25"/>
  <c r="C19" i="25"/>
  <c r="D19" i="25" s="1"/>
  <c r="J18" i="24"/>
  <c r="F18" i="24"/>
  <c r="N18" i="24"/>
  <c r="H18" i="24"/>
  <c r="L18" i="24"/>
  <c r="B20" i="24"/>
  <c r="C19" i="24"/>
  <c r="D19" i="24" s="1"/>
  <c r="L18" i="23"/>
  <c r="J18" i="23"/>
  <c r="F18" i="23"/>
  <c r="H18" i="23"/>
  <c r="N18" i="23"/>
  <c r="B20" i="23"/>
  <c r="C19" i="23"/>
  <c r="D19" i="23" s="1"/>
  <c r="J18" i="22"/>
  <c r="L18" i="22"/>
  <c r="H18" i="22"/>
  <c r="F18" i="22"/>
  <c r="N18" i="22"/>
  <c r="C19" i="22"/>
  <c r="D19" i="22" s="1"/>
  <c r="B20" i="22"/>
  <c r="L21" i="2"/>
  <c r="C26" i="14" s="1"/>
  <c r="X21" i="2"/>
  <c r="C28" i="14" s="1"/>
  <c r="C21" i="20"/>
  <c r="D21" i="20" s="1"/>
  <c r="B22" i="20"/>
  <c r="H20" i="20"/>
  <c r="N20" i="20"/>
  <c r="L20" i="20"/>
  <c r="J20" i="20"/>
  <c r="F20" i="20"/>
  <c r="C27" i="14"/>
  <c r="C29" i="14"/>
  <c r="M40" i="13"/>
  <c r="K40" i="13"/>
  <c r="I40" i="13"/>
  <c r="G40" i="13"/>
  <c r="E40" i="13"/>
  <c r="C38" i="13"/>
  <c r="D38" i="13" s="1"/>
  <c r="C37" i="13"/>
  <c r="D37" i="13" s="1"/>
  <c r="C36" i="13"/>
  <c r="D36" i="13" s="1"/>
  <c r="C35" i="13"/>
  <c r="D35" i="13" s="1"/>
  <c r="C34" i="13"/>
  <c r="D34" i="13" s="1"/>
  <c r="C33" i="13"/>
  <c r="D33" i="13" s="1"/>
  <c r="C32" i="13"/>
  <c r="D32" i="13" s="1"/>
  <c r="C31" i="13"/>
  <c r="D31" i="13" s="1"/>
  <c r="C30" i="13"/>
  <c r="D30" i="13" s="1"/>
  <c r="C29" i="13"/>
  <c r="D29" i="13" s="1"/>
  <c r="C28" i="13"/>
  <c r="D28" i="13" s="1"/>
  <c r="C27" i="13"/>
  <c r="D27" i="13" s="1"/>
  <c r="C26" i="13"/>
  <c r="D26" i="13" s="1"/>
  <c r="C25" i="13"/>
  <c r="D25" i="13" s="1"/>
  <c r="C24" i="13"/>
  <c r="D24" i="13" s="1"/>
  <c r="C23" i="13"/>
  <c r="D23" i="13" s="1"/>
  <c r="C22" i="13"/>
  <c r="D22" i="13" s="1"/>
  <c r="C21" i="13"/>
  <c r="D21" i="13" s="1"/>
  <c r="C20" i="13"/>
  <c r="D20" i="13" s="1"/>
  <c r="C19" i="13"/>
  <c r="D19" i="13" s="1"/>
  <c r="C18" i="13"/>
  <c r="D18" i="13" s="1"/>
  <c r="C17" i="13"/>
  <c r="D17" i="13" s="1"/>
  <c r="C16" i="13"/>
  <c r="D16" i="13" s="1"/>
  <c r="C15" i="13"/>
  <c r="D15" i="13" s="1"/>
  <c r="C14" i="13"/>
  <c r="D14" i="13" s="1"/>
  <c r="C12" i="13"/>
  <c r="D12" i="13" s="1"/>
  <c r="C11" i="13"/>
  <c r="D11" i="13" s="1"/>
  <c r="C10" i="13"/>
  <c r="D10" i="13" s="1"/>
  <c r="C9" i="13"/>
  <c r="D9" i="13" s="1"/>
  <c r="M7" i="13"/>
  <c r="K7" i="13"/>
  <c r="I7" i="13"/>
  <c r="G7" i="13"/>
  <c r="E7" i="13"/>
  <c r="F9" i="13" l="1"/>
  <c r="J19" i="32"/>
  <c r="H19" i="32"/>
  <c r="N19" i="32"/>
  <c r="L19" i="32"/>
  <c r="F19" i="32"/>
  <c r="B21" i="32"/>
  <c r="C20" i="32"/>
  <c r="D20" i="32" s="1"/>
  <c r="H20" i="31"/>
  <c r="F20" i="31"/>
  <c r="L20" i="31"/>
  <c r="N20" i="31"/>
  <c r="J20" i="31"/>
  <c r="B22" i="31"/>
  <c r="C21" i="31"/>
  <c r="D21" i="31" s="1"/>
  <c r="J19" i="30"/>
  <c r="H19" i="30"/>
  <c r="F19" i="30"/>
  <c r="N19" i="30"/>
  <c r="L19" i="30"/>
  <c r="B21" i="30"/>
  <c r="C20" i="30"/>
  <c r="D20" i="30" s="1"/>
  <c r="H20" i="28"/>
  <c r="L20" i="28"/>
  <c r="J20" i="28"/>
  <c r="F20" i="28"/>
  <c r="N20" i="28"/>
  <c r="B22" i="28"/>
  <c r="C21" i="28"/>
  <c r="D21" i="28" s="1"/>
  <c r="J19" i="27"/>
  <c r="H19" i="27"/>
  <c r="L19" i="27"/>
  <c r="N19" i="27"/>
  <c r="F19" i="27"/>
  <c r="B21" i="27"/>
  <c r="C20" i="27"/>
  <c r="D20" i="27" s="1"/>
  <c r="H20" i="26"/>
  <c r="F20" i="26"/>
  <c r="J20" i="26"/>
  <c r="N20" i="26"/>
  <c r="L20" i="26"/>
  <c r="C21" i="26"/>
  <c r="D21" i="26" s="1"/>
  <c r="B22" i="26"/>
  <c r="J19" i="25"/>
  <c r="H19" i="25"/>
  <c r="F19" i="25"/>
  <c r="L19" i="25"/>
  <c r="N19" i="25"/>
  <c r="B21" i="25"/>
  <c r="C20" i="25"/>
  <c r="D20" i="25" s="1"/>
  <c r="H19" i="24"/>
  <c r="J19" i="24"/>
  <c r="F19" i="24"/>
  <c r="L19" i="24"/>
  <c r="N19" i="24"/>
  <c r="C20" i="24"/>
  <c r="D20" i="24" s="1"/>
  <c r="B21" i="24"/>
  <c r="J19" i="23"/>
  <c r="H19" i="23"/>
  <c r="F19" i="23"/>
  <c r="N19" i="23"/>
  <c r="L19" i="23"/>
  <c r="B21" i="23"/>
  <c r="C20" i="23"/>
  <c r="D20" i="23" s="1"/>
  <c r="H19" i="22"/>
  <c r="N19" i="22"/>
  <c r="L19" i="22"/>
  <c r="J19" i="22"/>
  <c r="F19" i="22"/>
  <c r="B21" i="22"/>
  <c r="C20" i="22"/>
  <c r="D20" i="22" s="1"/>
  <c r="B23" i="20"/>
  <c r="C22" i="20"/>
  <c r="D22" i="20" s="1"/>
  <c r="N21" i="20"/>
  <c r="F21" i="20"/>
  <c r="L21" i="20"/>
  <c r="J21" i="20"/>
  <c r="H21" i="20"/>
  <c r="N12" i="13"/>
  <c r="J12" i="13"/>
  <c r="L12" i="13"/>
  <c r="H12" i="13"/>
  <c r="F12" i="13"/>
  <c r="N17" i="13"/>
  <c r="J17" i="13"/>
  <c r="L17" i="13"/>
  <c r="H17" i="13"/>
  <c r="F17" i="13"/>
  <c r="N21" i="13"/>
  <c r="J21" i="13"/>
  <c r="L21" i="13"/>
  <c r="H21" i="13"/>
  <c r="F21" i="13"/>
  <c r="N25" i="13"/>
  <c r="J25" i="13"/>
  <c r="L25" i="13"/>
  <c r="H25" i="13"/>
  <c r="F25" i="13"/>
  <c r="N29" i="13"/>
  <c r="J29" i="13"/>
  <c r="L29" i="13"/>
  <c r="H29" i="13"/>
  <c r="F29" i="13"/>
  <c r="N33" i="13"/>
  <c r="J33" i="13"/>
  <c r="L33" i="13"/>
  <c r="H33" i="13"/>
  <c r="F33" i="13"/>
  <c r="N37" i="13"/>
  <c r="J37" i="13"/>
  <c r="L37" i="13"/>
  <c r="H37" i="13"/>
  <c r="F37" i="13"/>
  <c r="N9" i="13"/>
  <c r="L9" i="13"/>
  <c r="J9" i="13"/>
  <c r="L14" i="13"/>
  <c r="H14" i="13"/>
  <c r="N14" i="13"/>
  <c r="J14" i="13"/>
  <c r="F14" i="13"/>
  <c r="L18" i="13"/>
  <c r="H18" i="13"/>
  <c r="N18" i="13"/>
  <c r="J18" i="13"/>
  <c r="F18" i="13"/>
  <c r="L22" i="13"/>
  <c r="H22" i="13"/>
  <c r="N22" i="13"/>
  <c r="J22" i="13"/>
  <c r="F22" i="13"/>
  <c r="L26" i="13"/>
  <c r="H26" i="13"/>
  <c r="N26" i="13"/>
  <c r="J26" i="13"/>
  <c r="F26" i="13"/>
  <c r="L30" i="13"/>
  <c r="H30" i="13"/>
  <c r="N30" i="13"/>
  <c r="J30" i="13"/>
  <c r="F30" i="13"/>
  <c r="L34" i="13"/>
  <c r="H34" i="13"/>
  <c r="N34" i="13"/>
  <c r="J34" i="13"/>
  <c r="F34" i="13"/>
  <c r="L38" i="13"/>
  <c r="H38" i="13"/>
  <c r="N38" i="13"/>
  <c r="J38" i="13"/>
  <c r="F38" i="13"/>
  <c r="H10" i="13"/>
  <c r="L10" i="13"/>
  <c r="N10" i="13"/>
  <c r="J10" i="13"/>
  <c r="F10" i="13"/>
  <c r="L15" i="13"/>
  <c r="N15" i="13"/>
  <c r="J15" i="13"/>
  <c r="H15" i="13"/>
  <c r="F15" i="13"/>
  <c r="L19" i="13"/>
  <c r="N19" i="13"/>
  <c r="J19" i="13"/>
  <c r="H19" i="13"/>
  <c r="F19" i="13"/>
  <c r="L23" i="13"/>
  <c r="N23" i="13"/>
  <c r="J23" i="13"/>
  <c r="H23" i="13"/>
  <c r="F23" i="13"/>
  <c r="L27" i="13"/>
  <c r="N27" i="13"/>
  <c r="J27" i="13"/>
  <c r="H27" i="13"/>
  <c r="F27" i="13"/>
  <c r="L31" i="13"/>
  <c r="N31" i="13"/>
  <c r="J31" i="13"/>
  <c r="H31" i="13"/>
  <c r="F31" i="13"/>
  <c r="L35" i="13"/>
  <c r="N35" i="13"/>
  <c r="J35" i="13"/>
  <c r="H35" i="13"/>
  <c r="F35" i="13"/>
  <c r="L11" i="13"/>
  <c r="N11" i="13"/>
  <c r="J11" i="13"/>
  <c r="H11" i="13"/>
  <c r="N16" i="13"/>
  <c r="J16" i="13"/>
  <c r="L16" i="13"/>
  <c r="H16" i="13"/>
  <c r="F16" i="13"/>
  <c r="N20" i="13"/>
  <c r="J20" i="13"/>
  <c r="L20" i="13"/>
  <c r="H20" i="13"/>
  <c r="F20" i="13"/>
  <c r="N24" i="13"/>
  <c r="J24" i="13"/>
  <c r="L24" i="13"/>
  <c r="H24" i="13"/>
  <c r="F24" i="13"/>
  <c r="N28" i="13"/>
  <c r="J28" i="13"/>
  <c r="L28" i="13"/>
  <c r="H28" i="13"/>
  <c r="F28" i="13"/>
  <c r="N32" i="13"/>
  <c r="J32" i="13"/>
  <c r="L32" i="13"/>
  <c r="H32" i="13"/>
  <c r="F32" i="13"/>
  <c r="N36" i="13"/>
  <c r="J36" i="13"/>
  <c r="L36" i="13"/>
  <c r="H36" i="13"/>
  <c r="F36" i="13"/>
  <c r="L39" i="13"/>
  <c r="N39" i="13"/>
  <c r="J39" i="13"/>
  <c r="F39" i="13"/>
  <c r="H39" i="13"/>
  <c r="H20" i="32" l="1"/>
  <c r="N20" i="32"/>
  <c r="F20" i="32"/>
  <c r="L20" i="32"/>
  <c r="J20" i="32"/>
  <c r="B22" i="32"/>
  <c r="C21" i="32"/>
  <c r="D21" i="32" s="1"/>
  <c r="N21" i="31"/>
  <c r="F21" i="31"/>
  <c r="J21" i="31"/>
  <c r="H21" i="31"/>
  <c r="L21" i="31"/>
  <c r="C22" i="31"/>
  <c r="D22" i="31" s="1"/>
  <c r="B23" i="31"/>
  <c r="H20" i="30"/>
  <c r="N20" i="30"/>
  <c r="F20" i="30"/>
  <c r="L20" i="30"/>
  <c r="J20" i="30"/>
  <c r="B22" i="30"/>
  <c r="C21" i="30"/>
  <c r="D21" i="30" s="1"/>
  <c r="N21" i="28"/>
  <c r="F21" i="28"/>
  <c r="J21" i="28"/>
  <c r="H21" i="28"/>
  <c r="L21" i="28"/>
  <c r="B23" i="28"/>
  <c r="C22" i="28"/>
  <c r="D22" i="28" s="1"/>
  <c r="H20" i="27"/>
  <c r="N20" i="27"/>
  <c r="F20" i="27"/>
  <c r="J20" i="27"/>
  <c r="L20" i="27"/>
  <c r="B22" i="27"/>
  <c r="C21" i="27"/>
  <c r="D21" i="27" s="1"/>
  <c r="N21" i="26"/>
  <c r="F21" i="26"/>
  <c r="J21" i="26"/>
  <c r="L21" i="26"/>
  <c r="H21" i="26"/>
  <c r="C22" i="26"/>
  <c r="D22" i="26" s="1"/>
  <c r="B23" i="26"/>
  <c r="B22" i="25"/>
  <c r="C21" i="25"/>
  <c r="D21" i="25" s="1"/>
  <c r="H20" i="25"/>
  <c r="N20" i="25"/>
  <c r="F20" i="25"/>
  <c r="J20" i="25"/>
  <c r="L20" i="25"/>
  <c r="C21" i="24"/>
  <c r="D21" i="24" s="1"/>
  <c r="B22" i="24"/>
  <c r="N20" i="24"/>
  <c r="F20" i="24"/>
  <c r="L20" i="24"/>
  <c r="J20" i="24"/>
  <c r="H20" i="24"/>
  <c r="H20" i="23"/>
  <c r="N20" i="23"/>
  <c r="F20" i="23"/>
  <c r="L20" i="23"/>
  <c r="J20" i="23"/>
  <c r="B22" i="23"/>
  <c r="C21" i="23"/>
  <c r="D21" i="23" s="1"/>
  <c r="B22" i="22"/>
  <c r="C21" i="22"/>
  <c r="D21" i="22" s="1"/>
  <c r="N20" i="22"/>
  <c r="F20" i="22"/>
  <c r="H20" i="22"/>
  <c r="L20" i="22"/>
  <c r="J20" i="22"/>
  <c r="N22" i="20"/>
  <c r="F22" i="20"/>
  <c r="H22" i="20"/>
  <c r="L22" i="20"/>
  <c r="J22" i="20"/>
  <c r="B24" i="20"/>
  <c r="C23" i="20"/>
  <c r="D23" i="20" s="1"/>
  <c r="M41" i="13"/>
  <c r="M42" i="13" s="1"/>
  <c r="I41" i="13"/>
  <c r="I42" i="13" s="1"/>
  <c r="K41" i="13"/>
  <c r="K42" i="13" s="1"/>
  <c r="F29" i="2"/>
  <c r="F28" i="2"/>
  <c r="F27" i="2"/>
  <c r="F23" i="2"/>
  <c r="F22" i="2"/>
  <c r="F20" i="2"/>
  <c r="F26" i="2"/>
  <c r="F25" i="2"/>
  <c r="F24" i="2"/>
  <c r="F18" i="2"/>
  <c r="F17" i="2"/>
  <c r="N21" i="32" l="1"/>
  <c r="F21" i="32"/>
  <c r="L21" i="32"/>
  <c r="J21" i="32"/>
  <c r="H21" i="32"/>
  <c r="B23" i="32"/>
  <c r="C22" i="32"/>
  <c r="D22" i="32" s="1"/>
  <c r="B24" i="31"/>
  <c r="C23" i="31"/>
  <c r="D23" i="31" s="1"/>
  <c r="L22" i="31"/>
  <c r="N22" i="31"/>
  <c r="J22" i="31"/>
  <c r="H22" i="31"/>
  <c r="F22" i="31"/>
  <c r="N21" i="30"/>
  <c r="F21" i="30"/>
  <c r="L21" i="30"/>
  <c r="J21" i="30"/>
  <c r="H21" i="30"/>
  <c r="B23" i="30"/>
  <c r="C22" i="30"/>
  <c r="D22" i="30" s="1"/>
  <c r="L22" i="28"/>
  <c r="H22" i="28"/>
  <c r="F22" i="28"/>
  <c r="N22" i="28"/>
  <c r="J22" i="28"/>
  <c r="B24" i="28"/>
  <c r="C23" i="28"/>
  <c r="D23" i="28" s="1"/>
  <c r="N21" i="27"/>
  <c r="F21" i="27"/>
  <c r="L21" i="27"/>
  <c r="H21" i="27"/>
  <c r="J21" i="27"/>
  <c r="B23" i="27"/>
  <c r="C22" i="27"/>
  <c r="D22" i="27" s="1"/>
  <c r="B24" i="26"/>
  <c r="C23" i="26"/>
  <c r="D23" i="26" s="1"/>
  <c r="L22" i="26"/>
  <c r="N22" i="26"/>
  <c r="F22" i="26"/>
  <c r="J22" i="26"/>
  <c r="H22" i="26"/>
  <c r="N21" i="25"/>
  <c r="F21" i="25"/>
  <c r="L21" i="25"/>
  <c r="H21" i="25"/>
  <c r="J21" i="25"/>
  <c r="B23" i="25"/>
  <c r="C22" i="25"/>
  <c r="D22" i="25" s="1"/>
  <c r="B23" i="24"/>
  <c r="C22" i="24"/>
  <c r="D22" i="24" s="1"/>
  <c r="L21" i="24"/>
  <c r="F21" i="24"/>
  <c r="N21" i="24"/>
  <c r="H21" i="24"/>
  <c r="J21" i="24"/>
  <c r="B23" i="23"/>
  <c r="C22" i="23"/>
  <c r="D22" i="23" s="1"/>
  <c r="N21" i="23"/>
  <c r="F21" i="23"/>
  <c r="L21" i="23"/>
  <c r="J21" i="23"/>
  <c r="H21" i="23"/>
  <c r="L21" i="22"/>
  <c r="J21" i="22"/>
  <c r="H21" i="22"/>
  <c r="F21" i="22"/>
  <c r="N21" i="22"/>
  <c r="B23" i="22"/>
  <c r="C22" i="22"/>
  <c r="D22" i="22" s="1"/>
  <c r="X22" i="2"/>
  <c r="C32" i="14" s="1"/>
  <c r="L22" i="2"/>
  <c r="C30" i="14" s="1"/>
  <c r="AD22" i="2"/>
  <c r="C33" i="14" s="1"/>
  <c r="R22" i="2"/>
  <c r="C31" i="14" s="1"/>
  <c r="R20" i="2"/>
  <c r="C23" i="14" s="1"/>
  <c r="AD20" i="2"/>
  <c r="C25" i="14" s="1"/>
  <c r="X20" i="2"/>
  <c r="L20" i="2"/>
  <c r="C22" i="14" s="1"/>
  <c r="AD17" i="2"/>
  <c r="C13" i="14" s="1"/>
  <c r="X17" i="2"/>
  <c r="C12" i="14" s="1"/>
  <c r="L17" i="2"/>
  <c r="C10" i="14" s="1"/>
  <c r="R17" i="2"/>
  <c r="C11" i="14" s="1"/>
  <c r="X18" i="2"/>
  <c r="C16" i="14" s="1"/>
  <c r="L18" i="2"/>
  <c r="C14" i="14" s="1"/>
  <c r="R18" i="2"/>
  <c r="C15" i="14" s="1"/>
  <c r="AD18" i="2"/>
  <c r="C17" i="14" s="1"/>
  <c r="H23" i="20"/>
  <c r="N23" i="20"/>
  <c r="L23" i="20"/>
  <c r="J23" i="20"/>
  <c r="F23" i="20"/>
  <c r="B25" i="20"/>
  <c r="C24" i="20"/>
  <c r="D24" i="20" s="1"/>
  <c r="C38" i="14"/>
  <c r="C40" i="14"/>
  <c r="C39" i="14"/>
  <c r="C41" i="14"/>
  <c r="C59" i="14"/>
  <c r="C60" i="14"/>
  <c r="C61" i="14"/>
  <c r="C58" i="14"/>
  <c r="C44" i="14"/>
  <c r="C43" i="14"/>
  <c r="C42" i="14"/>
  <c r="C45" i="14"/>
  <c r="C34" i="14"/>
  <c r="C36" i="14"/>
  <c r="C37" i="14"/>
  <c r="C35" i="14"/>
  <c r="C48" i="14"/>
  <c r="C49" i="14"/>
  <c r="C46" i="14"/>
  <c r="C47" i="14"/>
  <c r="C51" i="14"/>
  <c r="C53" i="14"/>
  <c r="C50" i="14"/>
  <c r="C52" i="14"/>
  <c r="C55" i="14"/>
  <c r="C54" i="14"/>
  <c r="C57" i="14"/>
  <c r="C56" i="14"/>
  <c r="C24" i="14"/>
  <c r="F19" i="2"/>
  <c r="L22" i="32" l="1"/>
  <c r="J22" i="32"/>
  <c r="H22" i="32"/>
  <c r="F22" i="32"/>
  <c r="N22" i="32"/>
  <c r="B24" i="32"/>
  <c r="C23" i="32"/>
  <c r="D23" i="32" s="1"/>
  <c r="J23" i="31"/>
  <c r="F23" i="31"/>
  <c r="L23" i="31"/>
  <c r="N23" i="31"/>
  <c r="H23" i="31"/>
  <c r="B25" i="31"/>
  <c r="C24" i="31"/>
  <c r="D24" i="31" s="1"/>
  <c r="L22" i="30"/>
  <c r="J22" i="30"/>
  <c r="N22" i="30"/>
  <c r="H22" i="30"/>
  <c r="F22" i="30"/>
  <c r="B24" i="30"/>
  <c r="C23" i="30"/>
  <c r="D23" i="30" s="1"/>
  <c r="J23" i="28"/>
  <c r="N23" i="28"/>
  <c r="F23" i="28"/>
  <c r="L23" i="28"/>
  <c r="H23" i="28"/>
  <c r="B25" i="28"/>
  <c r="C24" i="28"/>
  <c r="D24" i="28" s="1"/>
  <c r="L22" i="27"/>
  <c r="J22" i="27"/>
  <c r="F22" i="27"/>
  <c r="H22" i="27"/>
  <c r="N22" i="27"/>
  <c r="B24" i="27"/>
  <c r="C23" i="27"/>
  <c r="D23" i="27" s="1"/>
  <c r="J23" i="26"/>
  <c r="F23" i="26"/>
  <c r="H23" i="26"/>
  <c r="N23" i="26"/>
  <c r="L23" i="26"/>
  <c r="C24" i="26"/>
  <c r="D24" i="26" s="1"/>
  <c r="B25" i="26"/>
  <c r="L22" i="25"/>
  <c r="J22" i="25"/>
  <c r="N22" i="25"/>
  <c r="F22" i="25"/>
  <c r="H22" i="25"/>
  <c r="B24" i="25"/>
  <c r="C23" i="25"/>
  <c r="D23" i="25" s="1"/>
  <c r="J22" i="24"/>
  <c r="H22" i="24"/>
  <c r="F22" i="24"/>
  <c r="L22" i="24"/>
  <c r="N22" i="24"/>
  <c r="C23" i="24"/>
  <c r="D23" i="24" s="1"/>
  <c r="B24" i="24"/>
  <c r="L22" i="23"/>
  <c r="J22" i="23"/>
  <c r="N22" i="23"/>
  <c r="H22" i="23"/>
  <c r="F22" i="23"/>
  <c r="B24" i="23"/>
  <c r="C23" i="23"/>
  <c r="D23" i="23" s="1"/>
  <c r="J22" i="22"/>
  <c r="N22" i="22"/>
  <c r="L22" i="22"/>
  <c r="H22" i="22"/>
  <c r="F22" i="22"/>
  <c r="B24" i="22"/>
  <c r="C23" i="22"/>
  <c r="D23" i="22" s="1"/>
  <c r="L19" i="2"/>
  <c r="C18" i="14" s="1"/>
  <c r="X19" i="2"/>
  <c r="C20" i="14" s="1"/>
  <c r="R19" i="2"/>
  <c r="C19" i="14" s="1"/>
  <c r="AD19" i="2"/>
  <c r="N24" i="20"/>
  <c r="H24" i="20"/>
  <c r="F24" i="20"/>
  <c r="L24" i="20"/>
  <c r="J24" i="20"/>
  <c r="C25" i="20"/>
  <c r="D25" i="20" s="1"/>
  <c r="B26" i="20"/>
  <c r="H9" i="13"/>
  <c r="G41" i="13" s="1"/>
  <c r="G42" i="13" s="1"/>
  <c r="F11" i="13"/>
  <c r="E41" i="13" s="1"/>
  <c r="E42" i="13" s="1"/>
  <c r="C21" i="14"/>
  <c r="J23" i="32" l="1"/>
  <c r="H23" i="32"/>
  <c r="F23" i="32"/>
  <c r="L23" i="32"/>
  <c r="N23" i="32"/>
  <c r="B25" i="32"/>
  <c r="C24" i="32"/>
  <c r="D24" i="32" s="1"/>
  <c r="H24" i="31"/>
  <c r="J24" i="31"/>
  <c r="F24" i="31"/>
  <c r="N24" i="31"/>
  <c r="L24" i="31"/>
  <c r="C25" i="31"/>
  <c r="D25" i="31" s="1"/>
  <c r="B26" i="31"/>
  <c r="J23" i="30"/>
  <c r="H23" i="30"/>
  <c r="L23" i="30"/>
  <c r="N23" i="30"/>
  <c r="F23" i="30"/>
  <c r="B25" i="30"/>
  <c r="C24" i="30"/>
  <c r="D24" i="30" s="1"/>
  <c r="B26" i="28"/>
  <c r="C25" i="28"/>
  <c r="D25" i="28" s="1"/>
  <c r="H24" i="28"/>
  <c r="L24" i="28"/>
  <c r="N24" i="28"/>
  <c r="J24" i="28"/>
  <c r="F24" i="28"/>
  <c r="J23" i="27"/>
  <c r="H23" i="27"/>
  <c r="F23" i="27"/>
  <c r="N23" i="27"/>
  <c r="L23" i="27"/>
  <c r="B25" i="27"/>
  <c r="C24" i="27"/>
  <c r="D24" i="27" s="1"/>
  <c r="B26" i="26"/>
  <c r="C25" i="26"/>
  <c r="D25" i="26" s="1"/>
  <c r="H24" i="26"/>
  <c r="N24" i="26"/>
  <c r="J24" i="26"/>
  <c r="L24" i="26"/>
  <c r="F24" i="26"/>
  <c r="J23" i="25"/>
  <c r="H23" i="25"/>
  <c r="N23" i="25"/>
  <c r="L23" i="25"/>
  <c r="F23" i="25"/>
  <c r="B25" i="25"/>
  <c r="C24" i="25"/>
  <c r="D24" i="25" s="1"/>
  <c r="C24" i="24"/>
  <c r="D24" i="24" s="1"/>
  <c r="B25" i="24"/>
  <c r="H23" i="24"/>
  <c r="L23" i="24"/>
  <c r="J23" i="24"/>
  <c r="N23" i="24"/>
  <c r="F23" i="24"/>
  <c r="J23" i="23"/>
  <c r="H23" i="23"/>
  <c r="L23" i="23"/>
  <c r="N23" i="23"/>
  <c r="F23" i="23"/>
  <c r="B25" i="23"/>
  <c r="C24" i="23"/>
  <c r="D24" i="23" s="1"/>
  <c r="H23" i="22"/>
  <c r="F23" i="22"/>
  <c r="N23" i="22"/>
  <c r="L23" i="22"/>
  <c r="J23" i="22"/>
  <c r="B25" i="22"/>
  <c r="C24" i="22"/>
  <c r="D24" i="22" s="1"/>
  <c r="B27" i="20"/>
  <c r="C26" i="20"/>
  <c r="D26" i="20" s="1"/>
  <c r="F25" i="20"/>
  <c r="N25" i="20"/>
  <c r="H25" i="20"/>
  <c r="L25" i="20"/>
  <c r="J25" i="20"/>
  <c r="H24" i="32" l="1"/>
  <c r="N24" i="32"/>
  <c r="F24" i="32"/>
  <c r="J24" i="32"/>
  <c r="L24" i="32"/>
  <c r="B26" i="32"/>
  <c r="C25" i="32"/>
  <c r="D25" i="32" s="1"/>
  <c r="C26" i="31"/>
  <c r="D26" i="31" s="1"/>
  <c r="B27" i="31"/>
  <c r="N25" i="31"/>
  <c r="F25" i="31"/>
  <c r="L25" i="31"/>
  <c r="H25" i="31"/>
  <c r="J25" i="31"/>
  <c r="H24" i="30"/>
  <c r="N24" i="30"/>
  <c r="F24" i="30"/>
  <c r="J24" i="30"/>
  <c r="L24" i="30"/>
  <c r="B26" i="30"/>
  <c r="C25" i="30"/>
  <c r="D25" i="30" s="1"/>
  <c r="N25" i="28"/>
  <c r="F25" i="28"/>
  <c r="J25" i="28"/>
  <c r="L25" i="28"/>
  <c r="H25" i="28"/>
  <c r="B27" i="28"/>
  <c r="C26" i="28"/>
  <c r="D26" i="28" s="1"/>
  <c r="H24" i="27"/>
  <c r="N24" i="27"/>
  <c r="F24" i="27"/>
  <c r="L24" i="27"/>
  <c r="J24" i="27"/>
  <c r="C25" i="27"/>
  <c r="D25" i="27" s="1"/>
  <c r="B26" i="27"/>
  <c r="N25" i="26"/>
  <c r="F25" i="26"/>
  <c r="L25" i="26"/>
  <c r="H25" i="26"/>
  <c r="J25" i="26"/>
  <c r="B27" i="26"/>
  <c r="C26" i="26"/>
  <c r="D26" i="26" s="1"/>
  <c r="B26" i="25"/>
  <c r="C25" i="25"/>
  <c r="D25" i="25" s="1"/>
  <c r="H24" i="25"/>
  <c r="N24" i="25"/>
  <c r="F24" i="25"/>
  <c r="L24" i="25"/>
  <c r="J24" i="25"/>
  <c r="B26" i="24"/>
  <c r="C25" i="24"/>
  <c r="D25" i="24" s="1"/>
  <c r="N24" i="24"/>
  <c r="F24" i="24"/>
  <c r="L24" i="24"/>
  <c r="H24" i="24"/>
  <c r="J24" i="24"/>
  <c r="H24" i="23"/>
  <c r="N24" i="23"/>
  <c r="F24" i="23"/>
  <c r="J24" i="23"/>
  <c r="L24" i="23"/>
  <c r="B26" i="23"/>
  <c r="C25" i="23"/>
  <c r="D25" i="23" s="1"/>
  <c r="N24" i="22"/>
  <c r="F24" i="22"/>
  <c r="J24" i="22"/>
  <c r="H24" i="22"/>
  <c r="L24" i="22"/>
  <c r="B26" i="22"/>
  <c r="C25" i="22"/>
  <c r="D25" i="22" s="1"/>
  <c r="N26" i="20"/>
  <c r="J26" i="20"/>
  <c r="F26" i="20"/>
  <c r="H26" i="20"/>
  <c r="L26" i="20"/>
  <c r="C27" i="20"/>
  <c r="D27" i="20" s="1"/>
  <c r="B28" i="20"/>
  <c r="N25" i="32" l="1"/>
  <c r="F25" i="32"/>
  <c r="L25" i="32"/>
  <c r="H25" i="32"/>
  <c r="J25" i="32"/>
  <c r="B27" i="32"/>
  <c r="C26" i="32"/>
  <c r="D26" i="32" s="1"/>
  <c r="B28" i="31"/>
  <c r="C27" i="31"/>
  <c r="D27" i="31" s="1"/>
  <c r="L26" i="31"/>
  <c r="F26" i="31"/>
  <c r="J26" i="31"/>
  <c r="N26" i="31"/>
  <c r="H26" i="31"/>
  <c r="B27" i="30"/>
  <c r="C26" i="30"/>
  <c r="D26" i="30" s="1"/>
  <c r="N25" i="30"/>
  <c r="F25" i="30"/>
  <c r="L25" i="30"/>
  <c r="H25" i="30"/>
  <c r="J25" i="30"/>
  <c r="L26" i="28"/>
  <c r="H26" i="28"/>
  <c r="N26" i="28"/>
  <c r="J26" i="28"/>
  <c r="F26" i="28"/>
  <c r="B28" i="28"/>
  <c r="C27" i="28"/>
  <c r="D27" i="28" s="1"/>
  <c r="B27" i="27"/>
  <c r="C26" i="27"/>
  <c r="D26" i="27" s="1"/>
  <c r="N25" i="27"/>
  <c r="F25" i="27"/>
  <c r="L25" i="27"/>
  <c r="J25" i="27"/>
  <c r="H25" i="27"/>
  <c r="L26" i="26"/>
  <c r="J26" i="26"/>
  <c r="F26" i="26"/>
  <c r="H26" i="26"/>
  <c r="N26" i="26"/>
  <c r="B28" i="26"/>
  <c r="C27" i="26"/>
  <c r="D27" i="26" s="1"/>
  <c r="N25" i="25"/>
  <c r="F25" i="25"/>
  <c r="L25" i="25"/>
  <c r="J25" i="25"/>
  <c r="H25" i="25"/>
  <c r="B27" i="25"/>
  <c r="C26" i="25"/>
  <c r="D26" i="25" s="1"/>
  <c r="L25" i="24"/>
  <c r="H25" i="24"/>
  <c r="F25" i="24"/>
  <c r="J25" i="24"/>
  <c r="N25" i="24"/>
  <c r="B27" i="24"/>
  <c r="C26" i="24"/>
  <c r="D26" i="24" s="1"/>
  <c r="N25" i="23"/>
  <c r="F25" i="23"/>
  <c r="L25" i="23"/>
  <c r="H25" i="23"/>
  <c r="J25" i="23"/>
  <c r="B27" i="23"/>
  <c r="C26" i="23"/>
  <c r="D26" i="23" s="1"/>
  <c r="N25" i="22"/>
  <c r="F25" i="22"/>
  <c r="L25" i="22"/>
  <c r="H25" i="22"/>
  <c r="J25" i="22"/>
  <c r="B27" i="22"/>
  <c r="C26" i="22"/>
  <c r="D26" i="22" s="1"/>
  <c r="B29" i="20"/>
  <c r="C28" i="20"/>
  <c r="D28" i="20" s="1"/>
  <c r="H27" i="20"/>
  <c r="L27" i="20"/>
  <c r="J27" i="20"/>
  <c r="F27" i="20"/>
  <c r="N27" i="20"/>
  <c r="L26" i="32" l="1"/>
  <c r="J26" i="32"/>
  <c r="N26" i="32"/>
  <c r="F26" i="32"/>
  <c r="H26" i="32"/>
  <c r="B28" i="32"/>
  <c r="C27" i="32"/>
  <c r="D27" i="32" s="1"/>
  <c r="J27" i="31"/>
  <c r="H27" i="31"/>
  <c r="N27" i="31"/>
  <c r="F27" i="31"/>
  <c r="L27" i="31"/>
  <c r="C28" i="31"/>
  <c r="D28" i="31" s="1"/>
  <c r="B29" i="31"/>
  <c r="L26" i="30"/>
  <c r="J26" i="30"/>
  <c r="F26" i="30"/>
  <c r="H26" i="30"/>
  <c r="N26" i="30"/>
  <c r="B28" i="30"/>
  <c r="C27" i="30"/>
  <c r="D27" i="30" s="1"/>
  <c r="J27" i="28"/>
  <c r="N27" i="28"/>
  <c r="F27" i="28"/>
  <c r="L27" i="28"/>
  <c r="H27" i="28"/>
  <c r="B29" i="28"/>
  <c r="C28" i="28"/>
  <c r="D28" i="28" s="1"/>
  <c r="L26" i="27"/>
  <c r="J26" i="27"/>
  <c r="N26" i="27"/>
  <c r="H26" i="27"/>
  <c r="F26" i="27"/>
  <c r="B28" i="27"/>
  <c r="C27" i="27"/>
  <c r="D27" i="27" s="1"/>
  <c r="J27" i="26"/>
  <c r="H27" i="26"/>
  <c r="F27" i="26"/>
  <c r="N27" i="26"/>
  <c r="L27" i="26"/>
  <c r="B29" i="26"/>
  <c r="C28" i="26"/>
  <c r="D28" i="26" s="1"/>
  <c r="B28" i="25"/>
  <c r="C27" i="25"/>
  <c r="D27" i="25" s="1"/>
  <c r="L26" i="25"/>
  <c r="J26" i="25"/>
  <c r="H26" i="25"/>
  <c r="F26" i="25"/>
  <c r="N26" i="25"/>
  <c r="J26" i="24"/>
  <c r="L26" i="24"/>
  <c r="H26" i="24"/>
  <c r="N26" i="24"/>
  <c r="F26" i="24"/>
  <c r="C27" i="24"/>
  <c r="D27" i="24" s="1"/>
  <c r="B28" i="24"/>
  <c r="L26" i="23"/>
  <c r="J26" i="23"/>
  <c r="F26" i="23"/>
  <c r="H26" i="23"/>
  <c r="N26" i="23"/>
  <c r="B28" i="23"/>
  <c r="C27" i="23"/>
  <c r="D27" i="23" s="1"/>
  <c r="L26" i="22"/>
  <c r="J26" i="22"/>
  <c r="F26" i="22"/>
  <c r="N26" i="22"/>
  <c r="H26" i="22"/>
  <c r="B28" i="22"/>
  <c r="C27" i="22"/>
  <c r="D27" i="22" s="1"/>
  <c r="F28" i="20"/>
  <c r="N28" i="20"/>
  <c r="H28" i="20"/>
  <c r="L28" i="20"/>
  <c r="J28" i="20"/>
  <c r="C29" i="20"/>
  <c r="D29" i="20" s="1"/>
  <c r="B30" i="20"/>
  <c r="J27" i="32" l="1"/>
  <c r="H27" i="32"/>
  <c r="N27" i="32"/>
  <c r="L27" i="32"/>
  <c r="F27" i="32"/>
  <c r="B29" i="32"/>
  <c r="C28" i="32"/>
  <c r="D28" i="32" s="1"/>
  <c r="C29" i="31"/>
  <c r="D29" i="31" s="1"/>
  <c r="B30" i="31"/>
  <c r="H28" i="31"/>
  <c r="L28" i="31"/>
  <c r="J28" i="31"/>
  <c r="F28" i="31"/>
  <c r="N28" i="31"/>
  <c r="J27" i="30"/>
  <c r="H27" i="30"/>
  <c r="F27" i="30"/>
  <c r="N27" i="30"/>
  <c r="L27" i="30"/>
  <c r="B29" i="30"/>
  <c r="C28" i="30"/>
  <c r="D28" i="30" s="1"/>
  <c r="H28" i="28"/>
  <c r="L28" i="28"/>
  <c r="J28" i="28"/>
  <c r="F28" i="28"/>
  <c r="N28" i="28"/>
  <c r="B30" i="28"/>
  <c r="C29" i="28"/>
  <c r="D29" i="28" s="1"/>
  <c r="J27" i="27"/>
  <c r="H27" i="27"/>
  <c r="L27" i="27"/>
  <c r="F27" i="27"/>
  <c r="N27" i="27"/>
  <c r="B29" i="27"/>
  <c r="C28" i="27"/>
  <c r="D28" i="27" s="1"/>
  <c r="H28" i="26"/>
  <c r="N28" i="26"/>
  <c r="F28" i="26"/>
  <c r="L28" i="26"/>
  <c r="J28" i="26"/>
  <c r="B30" i="26"/>
  <c r="C29" i="26"/>
  <c r="D29" i="26" s="1"/>
  <c r="J27" i="25"/>
  <c r="F27" i="25"/>
  <c r="H27" i="25"/>
  <c r="N27" i="25"/>
  <c r="L27" i="25"/>
  <c r="B29" i="25"/>
  <c r="C28" i="25"/>
  <c r="D28" i="25" s="1"/>
  <c r="B29" i="24"/>
  <c r="C28" i="24"/>
  <c r="D28" i="24" s="1"/>
  <c r="H27" i="24"/>
  <c r="N27" i="24"/>
  <c r="L27" i="24"/>
  <c r="F27" i="24"/>
  <c r="J27" i="24"/>
  <c r="J27" i="23"/>
  <c r="H27" i="23"/>
  <c r="F27" i="23"/>
  <c r="N27" i="23"/>
  <c r="L27" i="23"/>
  <c r="B29" i="23"/>
  <c r="C28" i="23"/>
  <c r="D28" i="23" s="1"/>
  <c r="J27" i="22"/>
  <c r="H27" i="22"/>
  <c r="N27" i="22"/>
  <c r="L27" i="22"/>
  <c r="F27" i="22"/>
  <c r="B29" i="22"/>
  <c r="C28" i="22"/>
  <c r="D28" i="22" s="1"/>
  <c r="B31" i="20"/>
  <c r="C30" i="20"/>
  <c r="D30" i="20" s="1"/>
  <c r="N29" i="20"/>
  <c r="F29" i="20"/>
  <c r="L29" i="20"/>
  <c r="J29" i="20"/>
  <c r="H29" i="20"/>
  <c r="B30" i="32" l="1"/>
  <c r="C29" i="32"/>
  <c r="D29" i="32" s="1"/>
  <c r="H28" i="32"/>
  <c r="N28" i="32"/>
  <c r="F28" i="32"/>
  <c r="L28" i="32"/>
  <c r="J28" i="32"/>
  <c r="B31" i="31"/>
  <c r="C30" i="31"/>
  <c r="D30" i="31" s="1"/>
  <c r="N29" i="31"/>
  <c r="F29" i="31"/>
  <c r="L29" i="31"/>
  <c r="J29" i="31"/>
  <c r="H29" i="31"/>
  <c r="H28" i="30"/>
  <c r="N28" i="30"/>
  <c r="F28" i="30"/>
  <c r="L28" i="30"/>
  <c r="J28" i="30"/>
  <c r="B30" i="30"/>
  <c r="C29" i="30"/>
  <c r="D29" i="30" s="1"/>
  <c r="N29" i="28"/>
  <c r="F29" i="28"/>
  <c r="J29" i="28"/>
  <c r="H29" i="28"/>
  <c r="L29" i="28"/>
  <c r="B31" i="28"/>
  <c r="C30" i="28"/>
  <c r="D30" i="28" s="1"/>
  <c r="H28" i="27"/>
  <c r="N28" i="27"/>
  <c r="F28" i="27"/>
  <c r="J28" i="27"/>
  <c r="L28" i="27"/>
  <c r="B30" i="27"/>
  <c r="C29" i="27"/>
  <c r="D29" i="27" s="1"/>
  <c r="N29" i="26"/>
  <c r="F29" i="26"/>
  <c r="L29" i="26"/>
  <c r="J29" i="26"/>
  <c r="H29" i="26"/>
  <c r="B31" i="26"/>
  <c r="C30" i="26"/>
  <c r="D30" i="26" s="1"/>
  <c r="H28" i="25"/>
  <c r="N28" i="25"/>
  <c r="F28" i="25"/>
  <c r="L28" i="25"/>
  <c r="J28" i="25"/>
  <c r="B30" i="25"/>
  <c r="C29" i="25"/>
  <c r="D29" i="25" s="1"/>
  <c r="N28" i="24"/>
  <c r="F28" i="24"/>
  <c r="H28" i="24"/>
  <c r="J28" i="24"/>
  <c r="L28" i="24"/>
  <c r="B30" i="24"/>
  <c r="C29" i="24"/>
  <c r="D29" i="24" s="1"/>
  <c r="H28" i="23"/>
  <c r="N28" i="23"/>
  <c r="F28" i="23"/>
  <c r="L28" i="23"/>
  <c r="J28" i="23"/>
  <c r="B30" i="23"/>
  <c r="C29" i="23"/>
  <c r="D29" i="23" s="1"/>
  <c r="H28" i="22"/>
  <c r="N28" i="22"/>
  <c r="F28" i="22"/>
  <c r="L28" i="22"/>
  <c r="J28" i="22"/>
  <c r="B30" i="22"/>
  <c r="C29" i="22"/>
  <c r="D29" i="22" s="1"/>
  <c r="N30" i="20"/>
  <c r="H30" i="20"/>
  <c r="F30" i="20"/>
  <c r="L30" i="20"/>
  <c r="J30" i="20"/>
  <c r="B32" i="20"/>
  <c r="C31" i="20"/>
  <c r="D31" i="20" s="1"/>
  <c r="N29" i="32" l="1"/>
  <c r="F29" i="32"/>
  <c r="L29" i="32"/>
  <c r="J29" i="32"/>
  <c r="H29" i="32"/>
  <c r="B31" i="32"/>
  <c r="C30" i="32"/>
  <c r="D30" i="32" s="1"/>
  <c r="L30" i="31"/>
  <c r="H30" i="31"/>
  <c r="F30" i="31"/>
  <c r="N30" i="31"/>
  <c r="J30" i="31"/>
  <c r="B32" i="31"/>
  <c r="C31" i="31"/>
  <c r="D31" i="31" s="1"/>
  <c r="N29" i="30"/>
  <c r="F29" i="30"/>
  <c r="L29" i="30"/>
  <c r="J29" i="30"/>
  <c r="H29" i="30"/>
  <c r="B31" i="30"/>
  <c r="C30" i="30"/>
  <c r="D30" i="30" s="1"/>
  <c r="L30" i="28"/>
  <c r="H30" i="28"/>
  <c r="F30" i="28"/>
  <c r="N30" i="28"/>
  <c r="J30" i="28"/>
  <c r="B32" i="28"/>
  <c r="C31" i="28"/>
  <c r="D31" i="28" s="1"/>
  <c r="N29" i="27"/>
  <c r="F29" i="27"/>
  <c r="L29" i="27"/>
  <c r="H29" i="27"/>
  <c r="J29" i="27"/>
  <c r="B31" i="27"/>
  <c r="C30" i="27"/>
  <c r="D30" i="27" s="1"/>
  <c r="L30" i="26"/>
  <c r="J30" i="26"/>
  <c r="N30" i="26"/>
  <c r="H30" i="26"/>
  <c r="F30" i="26"/>
  <c r="B32" i="26"/>
  <c r="C31" i="26"/>
  <c r="D31" i="26" s="1"/>
  <c r="B31" i="25"/>
  <c r="C30" i="25"/>
  <c r="D30" i="25" s="1"/>
  <c r="N29" i="25"/>
  <c r="F29" i="25"/>
  <c r="L29" i="25"/>
  <c r="J29" i="25"/>
  <c r="H29" i="25"/>
  <c r="L29" i="24"/>
  <c r="J29" i="24"/>
  <c r="H29" i="24"/>
  <c r="N29" i="24"/>
  <c r="F29" i="24"/>
  <c r="B31" i="24"/>
  <c r="C30" i="24"/>
  <c r="D30" i="24" s="1"/>
  <c r="N29" i="23"/>
  <c r="F29" i="23"/>
  <c r="L29" i="23"/>
  <c r="J29" i="23"/>
  <c r="H29" i="23"/>
  <c r="B31" i="23"/>
  <c r="C30" i="23"/>
  <c r="D30" i="23" s="1"/>
  <c r="N29" i="22"/>
  <c r="F29" i="22"/>
  <c r="L29" i="22"/>
  <c r="J29" i="22"/>
  <c r="H29" i="22"/>
  <c r="B31" i="22"/>
  <c r="C30" i="22"/>
  <c r="D30" i="22" s="1"/>
  <c r="L31" i="20"/>
  <c r="N31" i="20"/>
  <c r="J31" i="20"/>
  <c r="F31" i="20"/>
  <c r="H31" i="20"/>
  <c r="C32" i="20"/>
  <c r="D32" i="20" s="1"/>
  <c r="B33" i="20"/>
  <c r="L30" i="32" l="1"/>
  <c r="J30" i="32"/>
  <c r="H30" i="32"/>
  <c r="F30" i="32"/>
  <c r="N30" i="32"/>
  <c r="B32" i="32"/>
  <c r="C31" i="32"/>
  <c r="D31" i="32" s="1"/>
  <c r="J31" i="31"/>
  <c r="L31" i="31"/>
  <c r="F31" i="31"/>
  <c r="H31" i="31"/>
  <c r="N31" i="31"/>
  <c r="C32" i="31"/>
  <c r="D32" i="31" s="1"/>
  <c r="B33" i="31"/>
  <c r="B32" i="30"/>
  <c r="C31" i="30"/>
  <c r="D31" i="30" s="1"/>
  <c r="L30" i="30"/>
  <c r="J30" i="30"/>
  <c r="N30" i="30"/>
  <c r="H30" i="30"/>
  <c r="F30" i="30"/>
  <c r="J31" i="28"/>
  <c r="N31" i="28"/>
  <c r="F31" i="28"/>
  <c r="L31" i="28"/>
  <c r="H31" i="28"/>
  <c r="B33" i="28"/>
  <c r="C32" i="28"/>
  <c r="D32" i="28" s="1"/>
  <c r="L30" i="27"/>
  <c r="J30" i="27"/>
  <c r="F30" i="27"/>
  <c r="H30" i="27"/>
  <c r="N30" i="27"/>
  <c r="B32" i="27"/>
  <c r="C31" i="27"/>
  <c r="D31" i="27" s="1"/>
  <c r="J31" i="26"/>
  <c r="H31" i="26"/>
  <c r="L31" i="26"/>
  <c r="N31" i="26"/>
  <c r="F31" i="26"/>
  <c r="B33" i="26"/>
  <c r="C32" i="26"/>
  <c r="D32" i="26" s="1"/>
  <c r="L30" i="25"/>
  <c r="J30" i="25"/>
  <c r="H30" i="25"/>
  <c r="N30" i="25"/>
  <c r="F30" i="25"/>
  <c r="B32" i="25"/>
  <c r="C31" i="25"/>
  <c r="D31" i="25" s="1"/>
  <c r="J30" i="24"/>
  <c r="N30" i="24"/>
  <c r="L30" i="24"/>
  <c r="F30" i="24"/>
  <c r="H30" i="24"/>
  <c r="B32" i="24"/>
  <c r="C31" i="24"/>
  <c r="D31" i="24" s="1"/>
  <c r="L30" i="23"/>
  <c r="J30" i="23"/>
  <c r="N30" i="23"/>
  <c r="H30" i="23"/>
  <c r="F30" i="23"/>
  <c r="B32" i="23"/>
  <c r="C31" i="23"/>
  <c r="D31" i="23" s="1"/>
  <c r="L30" i="22"/>
  <c r="J30" i="22"/>
  <c r="N30" i="22"/>
  <c r="H30" i="22"/>
  <c r="F30" i="22"/>
  <c r="B32" i="22"/>
  <c r="C31" i="22"/>
  <c r="D31" i="22" s="1"/>
  <c r="B34" i="20"/>
  <c r="C33" i="20"/>
  <c r="D33" i="20" s="1"/>
  <c r="F32" i="20"/>
  <c r="H32" i="20"/>
  <c r="L32" i="20"/>
  <c r="N32" i="20"/>
  <c r="J32" i="20"/>
  <c r="J31" i="32" l="1"/>
  <c r="H31" i="32"/>
  <c r="F31" i="32"/>
  <c r="L31" i="32"/>
  <c r="N31" i="32"/>
  <c r="B33" i="32"/>
  <c r="C32" i="32"/>
  <c r="D32" i="32" s="1"/>
  <c r="B34" i="31"/>
  <c r="C33" i="31"/>
  <c r="D33" i="31" s="1"/>
  <c r="H32" i="31"/>
  <c r="N32" i="31"/>
  <c r="L32" i="31"/>
  <c r="J32" i="31"/>
  <c r="F32" i="31"/>
  <c r="J31" i="30"/>
  <c r="H31" i="30"/>
  <c r="L31" i="30"/>
  <c r="N31" i="30"/>
  <c r="F31" i="30"/>
  <c r="B33" i="30"/>
  <c r="C32" i="30"/>
  <c r="D32" i="30" s="1"/>
  <c r="B34" i="28"/>
  <c r="C33" i="28"/>
  <c r="D33" i="28" s="1"/>
  <c r="H32" i="28"/>
  <c r="L32" i="28"/>
  <c r="N32" i="28"/>
  <c r="J32" i="28"/>
  <c r="F32" i="28"/>
  <c r="J31" i="27"/>
  <c r="H31" i="27"/>
  <c r="N31" i="27"/>
  <c r="F31" i="27"/>
  <c r="L31" i="27"/>
  <c r="B33" i="27"/>
  <c r="C32" i="27"/>
  <c r="D32" i="27" s="1"/>
  <c r="H32" i="26"/>
  <c r="F32" i="26"/>
  <c r="N32" i="26"/>
  <c r="J32" i="26"/>
  <c r="L32" i="26"/>
  <c r="B34" i="26"/>
  <c r="C33" i="26"/>
  <c r="D33" i="26" s="1"/>
  <c r="B33" i="25"/>
  <c r="C32" i="25"/>
  <c r="D32" i="25" s="1"/>
  <c r="J31" i="25"/>
  <c r="N31" i="25"/>
  <c r="H31" i="25"/>
  <c r="F31" i="25"/>
  <c r="L31" i="25"/>
  <c r="H31" i="24"/>
  <c r="F31" i="24"/>
  <c r="N31" i="24"/>
  <c r="J31" i="24"/>
  <c r="L31" i="24"/>
  <c r="B33" i="24"/>
  <c r="C32" i="24"/>
  <c r="D32" i="24" s="1"/>
  <c r="J31" i="23"/>
  <c r="F31" i="23"/>
  <c r="H31" i="23"/>
  <c r="N31" i="23"/>
  <c r="L31" i="23"/>
  <c r="C32" i="23"/>
  <c r="D32" i="23" s="1"/>
  <c r="B33" i="23"/>
  <c r="B33" i="22"/>
  <c r="C32" i="22"/>
  <c r="D32" i="22" s="1"/>
  <c r="J31" i="22"/>
  <c r="H31" i="22"/>
  <c r="L31" i="22"/>
  <c r="F31" i="22"/>
  <c r="N31" i="22"/>
  <c r="N33" i="20"/>
  <c r="F33" i="20"/>
  <c r="H33" i="20"/>
  <c r="L33" i="20"/>
  <c r="J33" i="20"/>
  <c r="B35" i="20"/>
  <c r="C34" i="20"/>
  <c r="D34" i="20" s="1"/>
  <c r="H32" i="32" l="1"/>
  <c r="N32" i="32"/>
  <c r="F32" i="32"/>
  <c r="J32" i="32"/>
  <c r="L32" i="32"/>
  <c r="B34" i="32"/>
  <c r="C33" i="32"/>
  <c r="D33" i="32" s="1"/>
  <c r="N33" i="31"/>
  <c r="F33" i="31"/>
  <c r="L33" i="31"/>
  <c r="H33" i="31"/>
  <c r="J33" i="31"/>
  <c r="B35" i="31"/>
  <c r="C34" i="31"/>
  <c r="D34" i="31" s="1"/>
  <c r="H32" i="30"/>
  <c r="N32" i="30"/>
  <c r="F32" i="30"/>
  <c r="J32" i="30"/>
  <c r="L32" i="30"/>
  <c r="B34" i="30"/>
  <c r="C33" i="30"/>
  <c r="D33" i="30" s="1"/>
  <c r="N33" i="28"/>
  <c r="F33" i="28"/>
  <c r="J33" i="28"/>
  <c r="L33" i="28"/>
  <c r="H33" i="28"/>
  <c r="B35" i="28"/>
  <c r="C34" i="28"/>
  <c r="D34" i="28" s="1"/>
  <c r="H32" i="27"/>
  <c r="N32" i="27"/>
  <c r="F32" i="27"/>
  <c r="L32" i="27"/>
  <c r="J32" i="27"/>
  <c r="B34" i="27"/>
  <c r="C33" i="27"/>
  <c r="D33" i="27" s="1"/>
  <c r="N33" i="26"/>
  <c r="F33" i="26"/>
  <c r="L33" i="26"/>
  <c r="H33" i="26"/>
  <c r="J33" i="26"/>
  <c r="B35" i="26"/>
  <c r="C34" i="26"/>
  <c r="D34" i="26" s="1"/>
  <c r="H32" i="25"/>
  <c r="L32" i="25"/>
  <c r="N32" i="25"/>
  <c r="F32" i="25"/>
  <c r="J32" i="25"/>
  <c r="B34" i="25"/>
  <c r="C33" i="25"/>
  <c r="D33" i="25" s="1"/>
  <c r="N32" i="24"/>
  <c r="F32" i="24"/>
  <c r="J32" i="24"/>
  <c r="H32" i="24"/>
  <c r="L32" i="24"/>
  <c r="B34" i="24"/>
  <c r="C33" i="24"/>
  <c r="D33" i="24" s="1"/>
  <c r="C33" i="23"/>
  <c r="D33" i="23" s="1"/>
  <c r="B34" i="23"/>
  <c r="H32" i="23"/>
  <c r="N32" i="23"/>
  <c r="F32" i="23"/>
  <c r="L32" i="23"/>
  <c r="J32" i="23"/>
  <c r="H32" i="22"/>
  <c r="N32" i="22"/>
  <c r="F32" i="22"/>
  <c r="J32" i="22"/>
  <c r="L32" i="22"/>
  <c r="B34" i="22"/>
  <c r="C33" i="22"/>
  <c r="D33" i="22" s="1"/>
  <c r="N34" i="20"/>
  <c r="J34" i="20"/>
  <c r="F34" i="20"/>
  <c r="H34" i="20"/>
  <c r="L34" i="20"/>
  <c r="B36" i="20"/>
  <c r="C35" i="20"/>
  <c r="D35" i="20" s="1"/>
  <c r="N33" i="32" l="1"/>
  <c r="F33" i="32"/>
  <c r="J33" i="32"/>
  <c r="L33" i="32"/>
  <c r="H33" i="32"/>
  <c r="B35" i="32"/>
  <c r="C34" i="32"/>
  <c r="D34" i="32" s="1"/>
  <c r="L34" i="31"/>
  <c r="J34" i="31"/>
  <c r="F34" i="31"/>
  <c r="N34" i="31"/>
  <c r="H34" i="31"/>
  <c r="B36" i="31"/>
  <c r="C35" i="31"/>
  <c r="D35" i="31" s="1"/>
  <c r="B35" i="30"/>
  <c r="C34" i="30"/>
  <c r="D34" i="30" s="1"/>
  <c r="N33" i="30"/>
  <c r="F33" i="30"/>
  <c r="L33" i="30"/>
  <c r="J33" i="30"/>
  <c r="H33" i="30"/>
  <c r="N34" i="28"/>
  <c r="L34" i="28"/>
  <c r="H34" i="28"/>
  <c r="J34" i="28"/>
  <c r="F34" i="28"/>
  <c r="B36" i="28"/>
  <c r="C35" i="28"/>
  <c r="D35" i="28" s="1"/>
  <c r="N33" i="27"/>
  <c r="F33" i="27"/>
  <c r="L33" i="27"/>
  <c r="J33" i="27"/>
  <c r="H33" i="27"/>
  <c r="B35" i="27"/>
  <c r="C34" i="27"/>
  <c r="D34" i="27" s="1"/>
  <c r="L34" i="26"/>
  <c r="J34" i="26"/>
  <c r="F34" i="26"/>
  <c r="H34" i="26"/>
  <c r="N34" i="26"/>
  <c r="B36" i="26"/>
  <c r="C35" i="26"/>
  <c r="D35" i="26" s="1"/>
  <c r="B35" i="25"/>
  <c r="C34" i="25"/>
  <c r="D34" i="25" s="1"/>
  <c r="N33" i="25"/>
  <c r="F33" i="25"/>
  <c r="J33" i="25"/>
  <c r="L33" i="25"/>
  <c r="H33" i="25"/>
  <c r="L33" i="24"/>
  <c r="J33" i="24"/>
  <c r="F33" i="24"/>
  <c r="H33" i="24"/>
  <c r="N33" i="24"/>
  <c r="B35" i="24"/>
  <c r="C34" i="24"/>
  <c r="D34" i="24" s="1"/>
  <c r="B35" i="23"/>
  <c r="C34" i="23"/>
  <c r="D34" i="23" s="1"/>
  <c r="N33" i="23"/>
  <c r="F33" i="23"/>
  <c r="L33" i="23"/>
  <c r="J33" i="23"/>
  <c r="H33" i="23"/>
  <c r="N33" i="22"/>
  <c r="F33" i="22"/>
  <c r="L33" i="22"/>
  <c r="J33" i="22"/>
  <c r="H33" i="22"/>
  <c r="B35" i="22"/>
  <c r="C34" i="22"/>
  <c r="D34" i="22" s="1"/>
  <c r="H35" i="20"/>
  <c r="L35" i="20"/>
  <c r="J35" i="20"/>
  <c r="F35" i="20"/>
  <c r="N35" i="20"/>
  <c r="C36" i="20"/>
  <c r="D36" i="20" s="1"/>
  <c r="B37" i="20"/>
  <c r="L34" i="32" l="1"/>
  <c r="H34" i="32"/>
  <c r="J34" i="32"/>
  <c r="N34" i="32"/>
  <c r="F34" i="32"/>
  <c r="B36" i="32"/>
  <c r="C35" i="32"/>
  <c r="D35" i="32" s="1"/>
  <c r="J35" i="31"/>
  <c r="H35" i="31"/>
  <c r="N35" i="31"/>
  <c r="L35" i="31"/>
  <c r="F35" i="31"/>
  <c r="C36" i="31"/>
  <c r="D36" i="31" s="1"/>
  <c r="L34" i="30"/>
  <c r="J34" i="30"/>
  <c r="H34" i="30"/>
  <c r="F34" i="30"/>
  <c r="N34" i="30"/>
  <c r="B36" i="30"/>
  <c r="C35" i="30"/>
  <c r="D35" i="30" s="1"/>
  <c r="L35" i="28"/>
  <c r="F35" i="28"/>
  <c r="J35" i="28"/>
  <c r="N35" i="28"/>
  <c r="H35" i="28"/>
  <c r="B37" i="28"/>
  <c r="C36" i="28"/>
  <c r="D36" i="28" s="1"/>
  <c r="L34" i="27"/>
  <c r="J34" i="27"/>
  <c r="H34" i="27"/>
  <c r="N34" i="27"/>
  <c r="F34" i="27"/>
  <c r="B36" i="27"/>
  <c r="C35" i="27"/>
  <c r="D35" i="27" s="1"/>
  <c r="J35" i="26"/>
  <c r="H35" i="26"/>
  <c r="F35" i="26"/>
  <c r="N35" i="26"/>
  <c r="L35" i="26"/>
  <c r="B37" i="26"/>
  <c r="C36" i="26"/>
  <c r="D36" i="26" s="1"/>
  <c r="L34" i="25"/>
  <c r="H34" i="25"/>
  <c r="J34" i="25"/>
  <c r="N34" i="25"/>
  <c r="F34" i="25"/>
  <c r="B36" i="25"/>
  <c r="C35" i="25"/>
  <c r="D35" i="25" s="1"/>
  <c r="J34" i="24"/>
  <c r="H34" i="24"/>
  <c r="N34" i="24"/>
  <c r="F34" i="24"/>
  <c r="L34" i="24"/>
  <c r="B36" i="24"/>
  <c r="C35" i="24"/>
  <c r="D35" i="24" s="1"/>
  <c r="L34" i="23"/>
  <c r="J34" i="23"/>
  <c r="H34" i="23"/>
  <c r="F34" i="23"/>
  <c r="N34" i="23"/>
  <c r="B36" i="23"/>
  <c r="C35" i="23"/>
  <c r="D35" i="23" s="1"/>
  <c r="L34" i="22"/>
  <c r="J34" i="22"/>
  <c r="H34" i="22"/>
  <c r="N34" i="22"/>
  <c r="F34" i="22"/>
  <c r="B36" i="22"/>
  <c r="C35" i="22"/>
  <c r="D35" i="22" s="1"/>
  <c r="F36" i="20"/>
  <c r="N36" i="20"/>
  <c r="H36" i="20"/>
  <c r="L36" i="20"/>
  <c r="J36" i="20"/>
  <c r="C37" i="20"/>
  <c r="D37" i="20" s="1"/>
  <c r="B38" i="20"/>
  <c r="C38" i="20" s="1"/>
  <c r="D38" i="20" s="1"/>
  <c r="J35" i="32" l="1"/>
  <c r="N35" i="32"/>
  <c r="F35" i="32"/>
  <c r="H35" i="32"/>
  <c r="L35" i="32"/>
  <c r="C36" i="32"/>
  <c r="D36" i="32" s="1"/>
  <c r="B37" i="32"/>
  <c r="H36" i="31"/>
  <c r="N36" i="31"/>
  <c r="F36" i="31"/>
  <c r="L36" i="31"/>
  <c r="J36" i="31"/>
  <c r="D38" i="31"/>
  <c r="D37" i="31"/>
  <c r="J35" i="30"/>
  <c r="H35" i="30"/>
  <c r="N35" i="30"/>
  <c r="F35" i="30"/>
  <c r="L35" i="30"/>
  <c r="C36" i="30"/>
  <c r="D36" i="30" s="1"/>
  <c r="B37" i="30"/>
  <c r="J36" i="28"/>
  <c r="H36" i="28"/>
  <c r="N36" i="28"/>
  <c r="L36" i="28"/>
  <c r="F36" i="28"/>
  <c r="C37" i="28"/>
  <c r="D37" i="28" s="1"/>
  <c r="B38" i="28"/>
  <c r="C38" i="28" s="1"/>
  <c r="D38" i="28" s="1"/>
  <c r="J35" i="27"/>
  <c r="H35" i="27"/>
  <c r="N35" i="27"/>
  <c r="F35" i="27"/>
  <c r="L35" i="27"/>
  <c r="C36" i="27"/>
  <c r="D36" i="27" s="1"/>
  <c r="B37" i="27"/>
  <c r="H36" i="26"/>
  <c r="N36" i="26"/>
  <c r="F36" i="26"/>
  <c r="L36" i="26"/>
  <c r="J36" i="26"/>
  <c r="B38" i="26"/>
  <c r="C38" i="26" s="1"/>
  <c r="D38" i="26" s="1"/>
  <c r="C37" i="26"/>
  <c r="D37" i="26" s="1"/>
  <c r="J35" i="25"/>
  <c r="F35" i="25"/>
  <c r="H35" i="25"/>
  <c r="N35" i="25"/>
  <c r="L35" i="25"/>
  <c r="C36" i="25"/>
  <c r="D36" i="25" s="1"/>
  <c r="B37" i="25"/>
  <c r="H35" i="24"/>
  <c r="N35" i="24"/>
  <c r="F35" i="24"/>
  <c r="L35" i="24"/>
  <c r="J35" i="24"/>
  <c r="B37" i="24"/>
  <c r="C36" i="24"/>
  <c r="D36" i="24" s="1"/>
  <c r="J35" i="23"/>
  <c r="H35" i="23"/>
  <c r="N35" i="23"/>
  <c r="F35" i="23"/>
  <c r="L35" i="23"/>
  <c r="C36" i="23"/>
  <c r="D36" i="23" s="1"/>
  <c r="B37" i="23"/>
  <c r="J35" i="22"/>
  <c r="H35" i="22"/>
  <c r="N35" i="22"/>
  <c r="F35" i="22"/>
  <c r="L35" i="22"/>
  <c r="B37" i="22"/>
  <c r="C36" i="22"/>
  <c r="D36" i="22" s="1"/>
  <c r="N38" i="20"/>
  <c r="H38" i="20"/>
  <c r="F38" i="20"/>
  <c r="L38" i="20"/>
  <c r="J38" i="20"/>
  <c r="N37" i="20"/>
  <c r="F37" i="20"/>
  <c r="L37" i="20"/>
  <c r="J37" i="20"/>
  <c r="H37" i="20"/>
  <c r="B38" i="32" l="1"/>
  <c r="C38" i="32" s="1"/>
  <c r="D38" i="32" s="1"/>
  <c r="C37" i="32"/>
  <c r="D37" i="32" s="1"/>
  <c r="H36" i="32"/>
  <c r="L36" i="32"/>
  <c r="N36" i="32"/>
  <c r="F36" i="32"/>
  <c r="J36" i="32"/>
  <c r="N37" i="31"/>
  <c r="F37" i="31"/>
  <c r="L37" i="31"/>
  <c r="J37" i="31"/>
  <c r="H37" i="31"/>
  <c r="L38" i="31"/>
  <c r="J38" i="31"/>
  <c r="N38" i="31"/>
  <c r="F38" i="31"/>
  <c r="E41" i="31" s="1"/>
  <c r="E42" i="31" s="1"/>
  <c r="H38" i="31"/>
  <c r="B38" i="30"/>
  <c r="C38" i="30" s="1"/>
  <c r="D38" i="30" s="1"/>
  <c r="C37" i="30"/>
  <c r="D37" i="30" s="1"/>
  <c r="H36" i="30"/>
  <c r="N36" i="30"/>
  <c r="F36" i="30"/>
  <c r="L36" i="30"/>
  <c r="J36" i="30"/>
  <c r="N38" i="28"/>
  <c r="F38" i="28"/>
  <c r="J38" i="28"/>
  <c r="H38" i="28"/>
  <c r="L38" i="28"/>
  <c r="H37" i="28"/>
  <c r="L37" i="28"/>
  <c r="F37" i="28"/>
  <c r="N37" i="28"/>
  <c r="J37" i="28"/>
  <c r="B38" i="27"/>
  <c r="C38" i="27" s="1"/>
  <c r="D38" i="27" s="1"/>
  <c r="C37" i="27"/>
  <c r="D37" i="27" s="1"/>
  <c r="H36" i="27"/>
  <c r="N36" i="27"/>
  <c r="F36" i="27"/>
  <c r="L36" i="27"/>
  <c r="J36" i="27"/>
  <c r="N37" i="26"/>
  <c r="F37" i="26"/>
  <c r="L37" i="26"/>
  <c r="J37" i="26"/>
  <c r="H37" i="26"/>
  <c r="L38" i="26"/>
  <c r="J38" i="26"/>
  <c r="N38" i="26"/>
  <c r="M41" i="26" s="1"/>
  <c r="M42" i="26" s="1"/>
  <c r="H38" i="26"/>
  <c r="F38" i="26"/>
  <c r="E41" i="26" s="1"/>
  <c r="E42" i="26" s="1"/>
  <c r="H36" i="25"/>
  <c r="L36" i="25"/>
  <c r="N36" i="25"/>
  <c r="F36" i="25"/>
  <c r="J36" i="25"/>
  <c r="B38" i="25"/>
  <c r="C38" i="25" s="1"/>
  <c r="D38" i="25" s="1"/>
  <c r="C37" i="25"/>
  <c r="D37" i="25" s="1"/>
  <c r="H36" i="24"/>
  <c r="N36" i="24"/>
  <c r="F36" i="24"/>
  <c r="L36" i="24"/>
  <c r="J36" i="24"/>
  <c r="B38" i="24"/>
  <c r="C38" i="24" s="1"/>
  <c r="D38" i="24" s="1"/>
  <c r="C37" i="24"/>
  <c r="D37" i="24" s="1"/>
  <c r="B38" i="23"/>
  <c r="C38" i="23" s="1"/>
  <c r="D38" i="23" s="1"/>
  <c r="C37" i="23"/>
  <c r="D37" i="23" s="1"/>
  <c r="H36" i="23"/>
  <c r="N36" i="23"/>
  <c r="F36" i="23"/>
  <c r="L36" i="23"/>
  <c r="J36" i="23"/>
  <c r="H36" i="22"/>
  <c r="N36" i="22"/>
  <c r="F36" i="22"/>
  <c r="L36" i="22"/>
  <c r="J36" i="22"/>
  <c r="B38" i="22"/>
  <c r="C38" i="22" s="1"/>
  <c r="D38" i="22" s="1"/>
  <c r="C37" i="22"/>
  <c r="D37" i="22" s="1"/>
  <c r="K41" i="20"/>
  <c r="K42" i="20" s="1"/>
  <c r="E41" i="20"/>
  <c r="E42" i="20" s="1"/>
  <c r="G41" i="20"/>
  <c r="G42" i="20" s="1"/>
  <c r="I41" i="20"/>
  <c r="I42" i="20" s="1"/>
  <c r="M41" i="20"/>
  <c r="M42" i="20" s="1"/>
  <c r="M41" i="31" l="1"/>
  <c r="M42" i="31" s="1"/>
  <c r="K41" i="31"/>
  <c r="K42" i="31" s="1"/>
  <c r="G41" i="26"/>
  <c r="G42" i="26" s="1"/>
  <c r="G41" i="31"/>
  <c r="G42" i="31" s="1"/>
  <c r="K41" i="26"/>
  <c r="K42" i="26" s="1"/>
  <c r="N37" i="32"/>
  <c r="F37" i="32"/>
  <c r="J37" i="32"/>
  <c r="L37" i="32"/>
  <c r="H37" i="32"/>
  <c r="L38" i="32"/>
  <c r="K41" i="32" s="1"/>
  <c r="K42" i="32" s="1"/>
  <c r="H38" i="32"/>
  <c r="J38" i="32"/>
  <c r="F38" i="32"/>
  <c r="E41" i="32" s="1"/>
  <c r="E42" i="32" s="1"/>
  <c r="N38" i="32"/>
  <c r="I41" i="31"/>
  <c r="I42" i="31" s="1"/>
  <c r="N37" i="30"/>
  <c r="F37" i="30"/>
  <c r="L37" i="30"/>
  <c r="J37" i="30"/>
  <c r="H37" i="30"/>
  <c r="L38" i="30"/>
  <c r="K41" i="30" s="1"/>
  <c r="K42" i="30" s="1"/>
  <c r="J38" i="30"/>
  <c r="H38" i="30"/>
  <c r="N38" i="30"/>
  <c r="F38" i="30"/>
  <c r="I41" i="28"/>
  <c r="I42" i="28" s="1"/>
  <c r="K41" i="28"/>
  <c r="K42" i="28" s="1"/>
  <c r="E41" i="28"/>
  <c r="E42" i="28" s="1"/>
  <c r="G41" i="28"/>
  <c r="G42" i="28" s="1"/>
  <c r="M41" i="28"/>
  <c r="M42" i="28" s="1"/>
  <c r="N37" i="27"/>
  <c r="F37" i="27"/>
  <c r="L37" i="27"/>
  <c r="J37" i="27"/>
  <c r="H37" i="27"/>
  <c r="L38" i="27"/>
  <c r="J38" i="27"/>
  <c r="I41" i="27" s="1"/>
  <c r="I42" i="27" s="1"/>
  <c r="H38" i="27"/>
  <c r="F38" i="27"/>
  <c r="E41" i="27" s="1"/>
  <c r="E42" i="27" s="1"/>
  <c r="N38" i="27"/>
  <c r="I41" i="26"/>
  <c r="I42" i="26" s="1"/>
  <c r="L38" i="25"/>
  <c r="J38" i="25"/>
  <c r="H38" i="25"/>
  <c r="F38" i="25"/>
  <c r="N38" i="25"/>
  <c r="N37" i="25"/>
  <c r="F37" i="25"/>
  <c r="L37" i="25"/>
  <c r="J37" i="25"/>
  <c r="H37" i="25"/>
  <c r="N37" i="24"/>
  <c r="F37" i="24"/>
  <c r="L37" i="24"/>
  <c r="J37" i="24"/>
  <c r="H37" i="24"/>
  <c r="L38" i="24"/>
  <c r="K41" i="24" s="1"/>
  <c r="K42" i="24" s="1"/>
  <c r="J38" i="24"/>
  <c r="H38" i="24"/>
  <c r="N38" i="24"/>
  <c r="F38" i="24"/>
  <c r="N37" i="23"/>
  <c r="F37" i="23"/>
  <c r="J37" i="23"/>
  <c r="L37" i="23"/>
  <c r="H37" i="23"/>
  <c r="L38" i="23"/>
  <c r="J38" i="23"/>
  <c r="I41" i="23" s="1"/>
  <c r="I42" i="23" s="1"/>
  <c r="H38" i="23"/>
  <c r="N38" i="23"/>
  <c r="F38" i="23"/>
  <c r="N37" i="22"/>
  <c r="F37" i="22"/>
  <c r="L37" i="22"/>
  <c r="J37" i="22"/>
  <c r="H37" i="22"/>
  <c r="L38" i="22"/>
  <c r="K41" i="22" s="1"/>
  <c r="K42" i="22" s="1"/>
  <c r="J38" i="22"/>
  <c r="H38" i="22"/>
  <c r="N38" i="22"/>
  <c r="F38" i="22"/>
  <c r="I41" i="22" l="1"/>
  <c r="I42" i="22" s="1"/>
  <c r="I41" i="24"/>
  <c r="I42" i="24" s="1"/>
  <c r="G41" i="27"/>
  <c r="G42" i="27" s="1"/>
  <c r="K41" i="27"/>
  <c r="K42" i="27" s="1"/>
  <c r="I41" i="30"/>
  <c r="I42" i="30" s="1"/>
  <c r="M41" i="32"/>
  <c r="M42" i="32" s="1"/>
  <c r="E41" i="22"/>
  <c r="E42" i="22" s="1"/>
  <c r="E41" i="23"/>
  <c r="E42" i="23" s="1"/>
  <c r="E41" i="24"/>
  <c r="E42" i="24" s="1"/>
  <c r="I41" i="32"/>
  <c r="I42" i="32" s="1"/>
  <c r="E41" i="30"/>
  <c r="E42" i="30" s="1"/>
  <c r="M41" i="30"/>
  <c r="M42" i="30" s="1"/>
  <c r="M41" i="27"/>
  <c r="M42" i="27" s="1"/>
  <c r="M41" i="24"/>
  <c r="M42" i="24" s="1"/>
  <c r="G41" i="24"/>
  <c r="G42" i="24" s="1"/>
  <c r="M41" i="23"/>
  <c r="M42" i="23" s="1"/>
  <c r="G41" i="23"/>
  <c r="G42" i="23" s="1"/>
  <c r="M41" i="22"/>
  <c r="M42" i="22" s="1"/>
  <c r="G41" i="22"/>
  <c r="G42" i="22" s="1"/>
  <c r="G41" i="32"/>
  <c r="G42" i="32" s="1"/>
  <c r="G41" i="30"/>
  <c r="G42" i="30" s="1"/>
  <c r="G41" i="25"/>
  <c r="G42" i="25" s="1"/>
  <c r="M41" i="25"/>
  <c r="M42" i="25" s="1"/>
  <c r="I41" i="25"/>
  <c r="I42" i="25" s="1"/>
  <c r="E41" i="25"/>
  <c r="E42" i="25" s="1"/>
  <c r="K41" i="25"/>
  <c r="K42" i="25" s="1"/>
  <c r="K41" i="23"/>
  <c r="K42" i="23" s="1"/>
</calcChain>
</file>

<file path=xl/comments1.xml><?xml version="1.0" encoding="utf-8"?>
<comments xmlns="http://schemas.openxmlformats.org/spreadsheetml/2006/main">
  <authors>
    <author>aira</author>
  </authors>
  <commentList>
    <comment ref="D5" authorId="0" shapeId="0">
      <text>
        <r>
          <rPr>
            <b/>
            <sz val="8"/>
            <color indexed="81"/>
            <rFont val="ＭＳ Ｐゴシック"/>
            <family val="3"/>
            <charset val="128"/>
          </rPr>
          <t>運営規程等で定めている時刻を入力</t>
        </r>
      </text>
    </comment>
    <comment ref="C12" authorId="0" shapeId="0">
      <text>
        <r>
          <rPr>
            <b/>
            <sz val="8"/>
            <color indexed="81"/>
            <rFont val="ＭＳ Ｐゴシック"/>
            <family val="3"/>
            <charset val="128"/>
          </rPr>
          <t>雇用契約上の勤務時間の
「開始時刻」と「退勤時刻」</t>
        </r>
      </text>
    </comment>
    <comment ref="F12" authorId="0" shapeId="0">
      <text>
        <r>
          <rPr>
            <b/>
            <sz val="9"/>
            <color indexed="81"/>
            <rFont val="ＭＳ Ｐゴシック"/>
            <family val="3"/>
            <charset val="128"/>
          </rPr>
          <t>休憩時間を
含んでいる</t>
        </r>
      </text>
    </comment>
    <comment ref="D13" authorId="0" shapeId="0">
      <text>
        <r>
          <rPr>
            <b/>
            <sz val="8"/>
            <color indexed="81"/>
            <rFont val="ＭＳ Ｐゴシック"/>
            <family val="3"/>
            <charset val="128"/>
          </rPr>
          <t>時間外手当等が発生する
時間は含めません。</t>
        </r>
      </text>
    </comment>
    <comment ref="E13" authorId="0" shapeId="0">
      <text>
        <r>
          <rPr>
            <b/>
            <sz val="8"/>
            <color indexed="81"/>
            <rFont val="ＭＳ Ｐゴシック"/>
            <family val="3"/>
            <charset val="128"/>
          </rPr>
          <t>60分は、1：00
45分は、0：45</t>
        </r>
      </text>
    </comment>
  </commentList>
</comments>
</file>

<file path=xl/comments10.xml><?xml version="1.0" encoding="utf-8"?>
<comments xmlns="http://schemas.openxmlformats.org/spreadsheetml/2006/main">
  <authors>
    <author>aira</author>
  </authors>
  <commentList>
    <comment ref="K4" authorId="0" shapeId="0">
      <text>
        <r>
          <rPr>
            <b/>
            <sz val="9"/>
            <color indexed="81"/>
            <rFont val="ＭＳ Ｐゴシック"/>
            <family val="3"/>
            <charset val="128"/>
          </rPr>
          <t>学校がある日の１日の開所時間数を記入</t>
        </r>
      </text>
    </comment>
    <comment ref="D6" authorId="0" shapeId="0">
      <text>
        <r>
          <rPr>
            <b/>
            <sz val="9"/>
            <color indexed="81"/>
            <rFont val="ＭＳ Ｐゴシック"/>
            <family val="3"/>
            <charset val="128"/>
          </rPr>
          <t>左の曜日を参照し、自動で、平日、土曜日等の区分が割り振られますが、それが児童クラブの開所時間と異なるときは、正しい区分を選択し、修正してください。
自動入力のルール
　月～金　平日
　土　　　　土曜日
　日　　　　空白</t>
        </r>
      </text>
    </comment>
    <comment ref="E6" authorId="0" shapeId="0">
      <text>
        <r>
          <rPr>
            <sz val="9"/>
            <color indexed="81"/>
            <rFont val="ＭＳ Ｐゴシック"/>
            <family val="3"/>
            <charset val="128"/>
          </rPr>
          <t>「職員情報」のシートに入力
した職員が選択できます</t>
        </r>
      </text>
    </comment>
    <comment ref="E8" authorId="0" shapeId="0">
      <text>
        <r>
          <rPr>
            <b/>
            <sz val="9"/>
            <color indexed="81"/>
            <rFont val="ＭＳ Ｐゴシック"/>
            <family val="3"/>
            <charset val="128"/>
          </rPr>
          <t>シフト情報に入力した情報を元に、
その職員が勤務したシフトを選択する</t>
        </r>
      </text>
    </comment>
    <comment ref="F8" authorId="0" shapeId="0">
      <text>
        <r>
          <rPr>
            <b/>
            <sz val="9"/>
            <color indexed="81"/>
            <rFont val="ＭＳ Ｐゴシック"/>
            <family val="3"/>
            <charset val="128"/>
          </rPr>
          <t>開所区分とシフトの組み合わせで、児童クラブの開所時間内の労働時間が反映されます</t>
        </r>
      </text>
    </comment>
    <comment ref="H8" authorId="0" shapeId="0">
      <text>
        <r>
          <rPr>
            <b/>
            <sz val="9"/>
            <color indexed="81"/>
            <rFont val="ＭＳ Ｐゴシック"/>
            <family val="3"/>
            <charset val="128"/>
          </rPr>
          <t>開所区分とシフトの組み合わせで、児童クラブの開所時間内の労働時間が反映されます</t>
        </r>
      </text>
    </comment>
    <comment ref="J8" authorId="0" shapeId="0">
      <text>
        <r>
          <rPr>
            <b/>
            <sz val="9"/>
            <color indexed="81"/>
            <rFont val="ＭＳ Ｐゴシック"/>
            <family val="3"/>
            <charset val="128"/>
          </rPr>
          <t>開所区分とシフトの組み合わせで、児童クラブの開所時間内の労働時間が反映されます</t>
        </r>
      </text>
    </comment>
    <comment ref="L8" authorId="0" shapeId="0">
      <text>
        <r>
          <rPr>
            <b/>
            <sz val="9"/>
            <color indexed="81"/>
            <rFont val="ＭＳ Ｐゴシック"/>
            <family val="3"/>
            <charset val="128"/>
          </rPr>
          <t>開所区分とシフトの組み合わせで、児童クラブの開所時間内の労働時間が反映されます</t>
        </r>
      </text>
    </comment>
    <comment ref="N8" authorId="0" shapeId="0">
      <text>
        <r>
          <rPr>
            <b/>
            <sz val="9"/>
            <color indexed="81"/>
            <rFont val="ＭＳ Ｐゴシック"/>
            <family val="3"/>
            <charset val="128"/>
          </rPr>
          <t>開所区分とシフトの組み合わせで、児童クラブの開所時間内の労働時間が反映されます</t>
        </r>
      </text>
    </comment>
    <comment ref="B40" authorId="0" shapeId="0">
      <text>
        <r>
          <rPr>
            <sz val="9"/>
            <color indexed="81"/>
            <rFont val="ＭＳ Ｐゴシック"/>
            <family val="3"/>
            <charset val="128"/>
          </rPr>
          <t>上記のシフトを選択した
日数が自動で計算される</t>
        </r>
      </text>
    </comment>
    <comment ref="B41" authorId="0" shapeId="0">
      <text>
        <r>
          <rPr>
            <b/>
            <sz val="9"/>
            <color indexed="81"/>
            <rFont val="ＭＳ Ｐゴシック"/>
            <family val="3"/>
            <charset val="128"/>
          </rPr>
          <t>開所時間内の
労働時間の合計</t>
        </r>
      </text>
    </comment>
    <comment ref="B42" authorId="0" shapeId="0">
      <text>
        <r>
          <rPr>
            <sz val="8"/>
            <color indexed="81"/>
            <rFont val="ＭＳ Ｐゴシック"/>
            <family val="3"/>
            <charset val="128"/>
          </rPr>
          <t>常勤職員としての要件を満たしているかを月単位で確認する項目
国が示している内容は、週単位のものであるため、本項目は目安としてご理解ください。
「児童クラブの開所時間内の労働時間の合計が、
「当月の開所日数×平日の１日の開所時間数」
を超えているときに、〇となる</t>
        </r>
      </text>
    </comment>
  </commentList>
</comments>
</file>

<file path=xl/comments11.xml><?xml version="1.0" encoding="utf-8"?>
<comments xmlns="http://schemas.openxmlformats.org/spreadsheetml/2006/main">
  <authors>
    <author>aira</author>
  </authors>
  <commentList>
    <comment ref="K4" authorId="0" shapeId="0">
      <text>
        <r>
          <rPr>
            <b/>
            <sz val="9"/>
            <color indexed="81"/>
            <rFont val="ＭＳ Ｐゴシック"/>
            <family val="3"/>
            <charset val="128"/>
          </rPr>
          <t>学校がある日の１日の開所時間数を記入</t>
        </r>
      </text>
    </comment>
    <comment ref="D6" authorId="0" shapeId="0">
      <text>
        <r>
          <rPr>
            <b/>
            <sz val="9"/>
            <color indexed="81"/>
            <rFont val="ＭＳ Ｐゴシック"/>
            <family val="3"/>
            <charset val="128"/>
          </rPr>
          <t>左の曜日を参照し、自動で、平日、土曜日等の区分が割り振られますが、それが児童クラブの開所時間と異なるときは、正しい区分を選択し、修正してください。
自動入力のルール
　月～金　平日
　土　　　　土曜日
　日　　　　空白</t>
        </r>
      </text>
    </comment>
    <comment ref="E6" authorId="0" shapeId="0">
      <text>
        <r>
          <rPr>
            <sz val="9"/>
            <color indexed="81"/>
            <rFont val="ＭＳ Ｐゴシック"/>
            <family val="3"/>
            <charset val="128"/>
          </rPr>
          <t>「職員情報」のシートに入力
した職員が選択できます</t>
        </r>
      </text>
    </comment>
    <comment ref="E8" authorId="0" shapeId="0">
      <text>
        <r>
          <rPr>
            <b/>
            <sz val="9"/>
            <color indexed="81"/>
            <rFont val="ＭＳ Ｐゴシック"/>
            <family val="3"/>
            <charset val="128"/>
          </rPr>
          <t>シフト情報に入力した情報を元に、
その職員が勤務したシフトを選択する</t>
        </r>
      </text>
    </comment>
    <comment ref="F8" authorId="0" shapeId="0">
      <text>
        <r>
          <rPr>
            <b/>
            <sz val="9"/>
            <color indexed="81"/>
            <rFont val="ＭＳ Ｐゴシック"/>
            <family val="3"/>
            <charset val="128"/>
          </rPr>
          <t>開所区分とシフトの組み合わせで、児童クラブの開所時間内の労働時間が反映されます</t>
        </r>
      </text>
    </comment>
    <comment ref="H8" authorId="0" shapeId="0">
      <text>
        <r>
          <rPr>
            <b/>
            <sz val="9"/>
            <color indexed="81"/>
            <rFont val="ＭＳ Ｐゴシック"/>
            <family val="3"/>
            <charset val="128"/>
          </rPr>
          <t>開所区分とシフトの組み合わせで、児童クラブの開所時間内の労働時間が反映されます</t>
        </r>
      </text>
    </comment>
    <comment ref="J8" authorId="0" shapeId="0">
      <text>
        <r>
          <rPr>
            <b/>
            <sz val="9"/>
            <color indexed="81"/>
            <rFont val="ＭＳ Ｐゴシック"/>
            <family val="3"/>
            <charset val="128"/>
          </rPr>
          <t>開所区分とシフトの組み合わせで、児童クラブの開所時間内の労働時間が反映されます</t>
        </r>
      </text>
    </comment>
    <comment ref="L8" authorId="0" shapeId="0">
      <text>
        <r>
          <rPr>
            <b/>
            <sz val="9"/>
            <color indexed="81"/>
            <rFont val="ＭＳ Ｐゴシック"/>
            <family val="3"/>
            <charset val="128"/>
          </rPr>
          <t>開所区分とシフトの組み合わせで、児童クラブの開所時間内の労働時間が反映されます</t>
        </r>
      </text>
    </comment>
    <comment ref="N8" authorId="0" shapeId="0">
      <text>
        <r>
          <rPr>
            <b/>
            <sz val="9"/>
            <color indexed="81"/>
            <rFont val="ＭＳ Ｐゴシック"/>
            <family val="3"/>
            <charset val="128"/>
          </rPr>
          <t>開所区分とシフトの組み合わせで、児童クラブの開所時間内の労働時間が反映されます</t>
        </r>
      </text>
    </comment>
    <comment ref="B40" authorId="0" shapeId="0">
      <text>
        <r>
          <rPr>
            <sz val="9"/>
            <color indexed="81"/>
            <rFont val="ＭＳ Ｐゴシック"/>
            <family val="3"/>
            <charset val="128"/>
          </rPr>
          <t>上記のシフトを選択した
日数が自動で計算される</t>
        </r>
      </text>
    </comment>
    <comment ref="B41" authorId="0" shapeId="0">
      <text>
        <r>
          <rPr>
            <b/>
            <sz val="9"/>
            <color indexed="81"/>
            <rFont val="ＭＳ Ｐゴシック"/>
            <family val="3"/>
            <charset val="128"/>
          </rPr>
          <t>開所時間内の
労働時間の合計</t>
        </r>
      </text>
    </comment>
    <comment ref="B42" authorId="0" shapeId="0">
      <text>
        <r>
          <rPr>
            <sz val="8"/>
            <color indexed="81"/>
            <rFont val="ＭＳ Ｐゴシック"/>
            <family val="3"/>
            <charset val="128"/>
          </rPr>
          <t>常勤職員としての要件を満たしているかを月単位で確認する項目
国が示している内容は、週単位のものであるため、本項目は目安としてご理解ください。
「児童クラブの開所時間内の労働時間の合計が、
「当月の開所日数×平日の１日の開所時間数」
を超えているときに、〇となる</t>
        </r>
      </text>
    </comment>
  </commentList>
</comments>
</file>

<file path=xl/comments12.xml><?xml version="1.0" encoding="utf-8"?>
<comments xmlns="http://schemas.openxmlformats.org/spreadsheetml/2006/main">
  <authors>
    <author>aira</author>
  </authors>
  <commentList>
    <comment ref="K4" authorId="0" shapeId="0">
      <text>
        <r>
          <rPr>
            <b/>
            <sz val="9"/>
            <color indexed="81"/>
            <rFont val="ＭＳ Ｐゴシック"/>
            <family val="3"/>
            <charset val="128"/>
          </rPr>
          <t>学校がある日の１日の開所時間数を記入</t>
        </r>
      </text>
    </comment>
    <comment ref="D6" authorId="0" shapeId="0">
      <text>
        <r>
          <rPr>
            <b/>
            <sz val="9"/>
            <color indexed="81"/>
            <rFont val="ＭＳ Ｐゴシック"/>
            <family val="3"/>
            <charset val="128"/>
          </rPr>
          <t>左の曜日を参照し、自動で、平日、土曜日等の区分が割り振られますが、それが児童クラブの開所時間と異なるときは、正しい区分を選択し、修正してください。
自動入力のルール
　月～金　平日
　土　　　　土曜日
　日　　　　空白</t>
        </r>
      </text>
    </comment>
    <comment ref="E6" authorId="0" shapeId="0">
      <text>
        <r>
          <rPr>
            <sz val="9"/>
            <color indexed="81"/>
            <rFont val="ＭＳ Ｐゴシック"/>
            <family val="3"/>
            <charset val="128"/>
          </rPr>
          <t>「職員情報」のシートに入力
した職員が選択できます</t>
        </r>
      </text>
    </comment>
    <comment ref="E8" authorId="0" shapeId="0">
      <text>
        <r>
          <rPr>
            <b/>
            <sz val="9"/>
            <color indexed="81"/>
            <rFont val="ＭＳ Ｐゴシック"/>
            <family val="3"/>
            <charset val="128"/>
          </rPr>
          <t>シフト情報に入力した情報を元に、
その職員が勤務したシフトを選択する</t>
        </r>
      </text>
    </comment>
    <comment ref="F8" authorId="0" shapeId="0">
      <text>
        <r>
          <rPr>
            <b/>
            <sz val="9"/>
            <color indexed="81"/>
            <rFont val="ＭＳ Ｐゴシック"/>
            <family val="3"/>
            <charset val="128"/>
          </rPr>
          <t>開所区分とシフトの組み合わせで、児童クラブの開所時間内の労働時間が反映されます</t>
        </r>
      </text>
    </comment>
    <comment ref="H8" authorId="0" shapeId="0">
      <text>
        <r>
          <rPr>
            <b/>
            <sz val="9"/>
            <color indexed="81"/>
            <rFont val="ＭＳ Ｐゴシック"/>
            <family val="3"/>
            <charset val="128"/>
          </rPr>
          <t>開所区分とシフトの組み合わせで、児童クラブの開所時間内の労働時間が反映されます</t>
        </r>
      </text>
    </comment>
    <comment ref="J8" authorId="0" shapeId="0">
      <text>
        <r>
          <rPr>
            <b/>
            <sz val="9"/>
            <color indexed="81"/>
            <rFont val="ＭＳ Ｐゴシック"/>
            <family val="3"/>
            <charset val="128"/>
          </rPr>
          <t>開所区分とシフトの組み合わせで、児童クラブの開所時間内の労働時間が反映されます</t>
        </r>
      </text>
    </comment>
    <comment ref="L8" authorId="0" shapeId="0">
      <text>
        <r>
          <rPr>
            <b/>
            <sz val="9"/>
            <color indexed="81"/>
            <rFont val="ＭＳ Ｐゴシック"/>
            <family val="3"/>
            <charset val="128"/>
          </rPr>
          <t>開所区分とシフトの組み合わせで、児童クラブの開所時間内の労働時間が反映されます</t>
        </r>
      </text>
    </comment>
    <comment ref="N8" authorId="0" shapeId="0">
      <text>
        <r>
          <rPr>
            <b/>
            <sz val="9"/>
            <color indexed="81"/>
            <rFont val="ＭＳ Ｐゴシック"/>
            <family val="3"/>
            <charset val="128"/>
          </rPr>
          <t>開所区分とシフトの組み合わせで、児童クラブの開所時間内の労働時間が反映されます</t>
        </r>
      </text>
    </comment>
    <comment ref="B40" authorId="0" shapeId="0">
      <text>
        <r>
          <rPr>
            <sz val="9"/>
            <color indexed="81"/>
            <rFont val="ＭＳ Ｐゴシック"/>
            <family val="3"/>
            <charset val="128"/>
          </rPr>
          <t>上記のシフトを選択した
日数が自動で計算される</t>
        </r>
      </text>
    </comment>
    <comment ref="B41" authorId="0" shapeId="0">
      <text>
        <r>
          <rPr>
            <b/>
            <sz val="9"/>
            <color indexed="81"/>
            <rFont val="ＭＳ Ｐゴシック"/>
            <family val="3"/>
            <charset val="128"/>
          </rPr>
          <t>開所時間内の
労働時間の合計</t>
        </r>
      </text>
    </comment>
    <comment ref="B42" authorId="0" shapeId="0">
      <text>
        <r>
          <rPr>
            <sz val="8"/>
            <color indexed="81"/>
            <rFont val="ＭＳ Ｐゴシック"/>
            <family val="3"/>
            <charset val="128"/>
          </rPr>
          <t>常勤職員としての要件を満たしているかを月単位で確認する項目
国が示している内容は、週単位のものであるため、本項目は目安としてご理解ください。
「児童クラブの開所時間内の労働時間の合計が、
「当月の開所日数×平日の１日の開所時間数」
を超えているときに、〇となる</t>
        </r>
      </text>
    </comment>
  </commentList>
</comments>
</file>

<file path=xl/comments13.xml><?xml version="1.0" encoding="utf-8"?>
<comments xmlns="http://schemas.openxmlformats.org/spreadsheetml/2006/main">
  <authors>
    <author>aira</author>
  </authors>
  <commentList>
    <comment ref="K4" authorId="0" shapeId="0">
      <text>
        <r>
          <rPr>
            <b/>
            <sz val="9"/>
            <color indexed="81"/>
            <rFont val="ＭＳ Ｐゴシック"/>
            <family val="3"/>
            <charset val="128"/>
          </rPr>
          <t>学校がある日の１日の開所時間数を記入</t>
        </r>
      </text>
    </comment>
    <comment ref="D6" authorId="0" shapeId="0">
      <text>
        <r>
          <rPr>
            <b/>
            <sz val="9"/>
            <color indexed="81"/>
            <rFont val="ＭＳ Ｐゴシック"/>
            <family val="3"/>
            <charset val="128"/>
          </rPr>
          <t>左の曜日を参照し、自動で、平日、土曜日等の区分が割り振られますが、それが児童クラブの開所時間と異なるときは、正しい区分を選択し、修正してください。
自動入力のルール
　月～金　平日
　土　　　　土曜日
　日　　　　空白</t>
        </r>
      </text>
    </comment>
    <comment ref="E6" authorId="0" shapeId="0">
      <text>
        <r>
          <rPr>
            <sz val="9"/>
            <color indexed="81"/>
            <rFont val="ＭＳ Ｐゴシック"/>
            <family val="3"/>
            <charset val="128"/>
          </rPr>
          <t>「職員情報」のシートに入力
した職員が選択できます</t>
        </r>
      </text>
    </comment>
    <comment ref="E8" authorId="0" shapeId="0">
      <text>
        <r>
          <rPr>
            <b/>
            <sz val="9"/>
            <color indexed="81"/>
            <rFont val="ＭＳ Ｐゴシック"/>
            <family val="3"/>
            <charset val="128"/>
          </rPr>
          <t>シフト情報に入力した情報を元に、
その職員が勤務したシフトを選択する</t>
        </r>
      </text>
    </comment>
    <comment ref="F8" authorId="0" shapeId="0">
      <text>
        <r>
          <rPr>
            <b/>
            <sz val="9"/>
            <color indexed="81"/>
            <rFont val="ＭＳ Ｐゴシック"/>
            <family val="3"/>
            <charset val="128"/>
          </rPr>
          <t>開所区分とシフトの組み合わせで、児童クラブの開所時間内の労働時間が反映されます</t>
        </r>
      </text>
    </comment>
    <comment ref="H8" authorId="0" shapeId="0">
      <text>
        <r>
          <rPr>
            <b/>
            <sz val="9"/>
            <color indexed="81"/>
            <rFont val="ＭＳ Ｐゴシック"/>
            <family val="3"/>
            <charset val="128"/>
          </rPr>
          <t>開所区分とシフトの組み合わせで、児童クラブの開所時間内の労働時間が反映されます</t>
        </r>
      </text>
    </comment>
    <comment ref="J8" authorId="0" shapeId="0">
      <text>
        <r>
          <rPr>
            <b/>
            <sz val="9"/>
            <color indexed="81"/>
            <rFont val="ＭＳ Ｐゴシック"/>
            <family val="3"/>
            <charset val="128"/>
          </rPr>
          <t>開所区分とシフトの組み合わせで、児童クラブの開所時間内の労働時間が反映されます</t>
        </r>
      </text>
    </comment>
    <comment ref="L8" authorId="0" shapeId="0">
      <text>
        <r>
          <rPr>
            <b/>
            <sz val="9"/>
            <color indexed="81"/>
            <rFont val="ＭＳ Ｐゴシック"/>
            <family val="3"/>
            <charset val="128"/>
          </rPr>
          <t>開所区分とシフトの組み合わせで、児童クラブの開所時間内の労働時間が反映されます</t>
        </r>
      </text>
    </comment>
    <comment ref="N8" authorId="0" shapeId="0">
      <text>
        <r>
          <rPr>
            <b/>
            <sz val="9"/>
            <color indexed="81"/>
            <rFont val="ＭＳ Ｐゴシック"/>
            <family val="3"/>
            <charset val="128"/>
          </rPr>
          <t>開所区分とシフトの組み合わせで、児童クラブの開所時間内の労働時間が反映されます</t>
        </r>
      </text>
    </comment>
    <comment ref="B40" authorId="0" shapeId="0">
      <text>
        <r>
          <rPr>
            <sz val="9"/>
            <color indexed="81"/>
            <rFont val="ＭＳ Ｐゴシック"/>
            <family val="3"/>
            <charset val="128"/>
          </rPr>
          <t>上記のシフトを選択した
日数が自動で計算される</t>
        </r>
      </text>
    </comment>
    <comment ref="B41" authorId="0" shapeId="0">
      <text>
        <r>
          <rPr>
            <b/>
            <sz val="9"/>
            <color indexed="81"/>
            <rFont val="ＭＳ Ｐゴシック"/>
            <family val="3"/>
            <charset val="128"/>
          </rPr>
          <t>開所時間内の
労働時間の合計</t>
        </r>
      </text>
    </comment>
    <comment ref="B42" authorId="0" shapeId="0">
      <text>
        <r>
          <rPr>
            <sz val="8"/>
            <color indexed="81"/>
            <rFont val="ＭＳ Ｐゴシック"/>
            <family val="3"/>
            <charset val="128"/>
          </rPr>
          <t>常勤職員としての要件を満たしているかを月単位で確認する項目
国が示している内容は、週単位のものであるため、本項目は目安としてご理解ください。
「児童クラブの開所時間内の労働時間の合計が、
「当月の開所日数×平日の１日の開所時間数」
を超えているときに、〇となる</t>
        </r>
      </text>
    </comment>
  </commentList>
</comments>
</file>

<file path=xl/comments14.xml><?xml version="1.0" encoding="utf-8"?>
<comments xmlns="http://schemas.openxmlformats.org/spreadsheetml/2006/main">
  <authors>
    <author>aira</author>
  </authors>
  <commentList>
    <comment ref="K4" authorId="0" shapeId="0">
      <text>
        <r>
          <rPr>
            <b/>
            <sz val="9"/>
            <color indexed="81"/>
            <rFont val="ＭＳ Ｐゴシック"/>
            <family val="3"/>
            <charset val="128"/>
          </rPr>
          <t>学校がある日の１日の開所時間数を記入</t>
        </r>
      </text>
    </comment>
    <comment ref="D6" authorId="0" shapeId="0">
      <text>
        <r>
          <rPr>
            <b/>
            <sz val="9"/>
            <color indexed="81"/>
            <rFont val="ＭＳ Ｐゴシック"/>
            <family val="3"/>
            <charset val="128"/>
          </rPr>
          <t>左の曜日を参照し、自動で、平日、土曜日等の区分が割り振られますが、それが児童クラブの開所時間と異なるときは、正しい区分を選択し、修正してください。
自動入力のルール
　月～金　平日
　土　　　　土曜日
　日　　　　空白</t>
        </r>
      </text>
    </comment>
    <comment ref="E6" authorId="0" shapeId="0">
      <text>
        <r>
          <rPr>
            <sz val="9"/>
            <color indexed="81"/>
            <rFont val="ＭＳ Ｐゴシック"/>
            <family val="3"/>
            <charset val="128"/>
          </rPr>
          <t>「職員情報」のシートに入力
した職員が選択できます</t>
        </r>
      </text>
    </comment>
    <comment ref="E8" authorId="0" shapeId="0">
      <text>
        <r>
          <rPr>
            <b/>
            <sz val="9"/>
            <color indexed="81"/>
            <rFont val="ＭＳ Ｐゴシック"/>
            <family val="3"/>
            <charset val="128"/>
          </rPr>
          <t>シフト情報に入力した情報を元に、
その職員が勤務したシフトを選択する</t>
        </r>
      </text>
    </comment>
    <comment ref="F8" authorId="0" shapeId="0">
      <text>
        <r>
          <rPr>
            <b/>
            <sz val="9"/>
            <color indexed="81"/>
            <rFont val="ＭＳ Ｐゴシック"/>
            <family val="3"/>
            <charset val="128"/>
          </rPr>
          <t>開所区分とシフトの組み合わせで、児童クラブの開所時間内の労働時間が反映されます</t>
        </r>
      </text>
    </comment>
    <comment ref="H8" authorId="0" shapeId="0">
      <text>
        <r>
          <rPr>
            <b/>
            <sz val="9"/>
            <color indexed="81"/>
            <rFont val="ＭＳ Ｐゴシック"/>
            <family val="3"/>
            <charset val="128"/>
          </rPr>
          <t>開所区分とシフトの組み合わせで、児童クラブの開所時間内の労働時間が反映されます</t>
        </r>
      </text>
    </comment>
    <comment ref="J8" authorId="0" shapeId="0">
      <text>
        <r>
          <rPr>
            <b/>
            <sz val="9"/>
            <color indexed="81"/>
            <rFont val="ＭＳ Ｐゴシック"/>
            <family val="3"/>
            <charset val="128"/>
          </rPr>
          <t>開所区分とシフトの組み合わせで、児童クラブの開所時間内の労働時間が反映されます</t>
        </r>
      </text>
    </comment>
    <comment ref="L8" authorId="0" shapeId="0">
      <text>
        <r>
          <rPr>
            <b/>
            <sz val="9"/>
            <color indexed="81"/>
            <rFont val="ＭＳ Ｐゴシック"/>
            <family val="3"/>
            <charset val="128"/>
          </rPr>
          <t>開所区分とシフトの組み合わせで、児童クラブの開所時間内の労働時間が反映されます</t>
        </r>
      </text>
    </comment>
    <comment ref="N8" authorId="0" shapeId="0">
      <text>
        <r>
          <rPr>
            <b/>
            <sz val="9"/>
            <color indexed="81"/>
            <rFont val="ＭＳ Ｐゴシック"/>
            <family val="3"/>
            <charset val="128"/>
          </rPr>
          <t>開所区分とシフトの組み合わせで、児童クラブの開所時間内の労働時間が反映されます</t>
        </r>
      </text>
    </comment>
    <comment ref="B40" authorId="0" shapeId="0">
      <text>
        <r>
          <rPr>
            <sz val="9"/>
            <color indexed="81"/>
            <rFont val="ＭＳ Ｐゴシック"/>
            <family val="3"/>
            <charset val="128"/>
          </rPr>
          <t>上記のシフトを選択した
日数が自動で計算される</t>
        </r>
      </text>
    </comment>
    <comment ref="B41" authorId="0" shapeId="0">
      <text>
        <r>
          <rPr>
            <b/>
            <sz val="9"/>
            <color indexed="81"/>
            <rFont val="ＭＳ Ｐゴシック"/>
            <family val="3"/>
            <charset val="128"/>
          </rPr>
          <t>開所時間内の
労働時間の合計</t>
        </r>
      </text>
    </comment>
    <comment ref="B42" authorId="0" shapeId="0">
      <text>
        <r>
          <rPr>
            <sz val="8"/>
            <color indexed="81"/>
            <rFont val="ＭＳ Ｐゴシック"/>
            <family val="3"/>
            <charset val="128"/>
          </rPr>
          <t>常勤職員としての要件を満たしているかを月単位で確認する項目
国が示している内容は、週単位のものであるため、本項目は目安としてご理解ください。
「児童クラブの開所時間内の労働時間の合計が、
「当月の開所日数×平日の１日の開所時間数」
を超えているときに、〇となる</t>
        </r>
      </text>
    </comment>
  </commentList>
</comments>
</file>

<file path=xl/comments15.xml><?xml version="1.0" encoding="utf-8"?>
<comments xmlns="http://schemas.openxmlformats.org/spreadsheetml/2006/main">
  <authors>
    <author>aira</author>
  </authors>
  <commentList>
    <comment ref="K4" authorId="0" shapeId="0">
      <text>
        <r>
          <rPr>
            <sz val="9"/>
            <color indexed="81"/>
            <rFont val="ＭＳ Ｐゴシック"/>
            <family val="3"/>
            <charset val="128"/>
          </rPr>
          <t>学校がある日
の１日の開所
時間数を記入</t>
        </r>
      </text>
    </comment>
    <comment ref="D6" authorId="0" shapeId="0">
      <text>
        <r>
          <rPr>
            <sz val="9"/>
            <color indexed="81"/>
            <rFont val="ＭＳ Ｐゴシック"/>
            <family val="3"/>
            <charset val="128"/>
          </rPr>
          <t>左の曜日を参照し、自動で、平日、土曜日等の区分が割り振られますが、それが児童クラブの開所時間と異なるときは、正しい区分を選択し、修正してください。
自動入力のルール
　月～金　平日
　土　　　　土曜日
　日　　　　空白</t>
        </r>
      </text>
    </comment>
    <comment ref="E6" authorId="0" shapeId="0">
      <text>
        <r>
          <rPr>
            <sz val="9"/>
            <color indexed="81"/>
            <rFont val="ＭＳ Ｐゴシック"/>
            <family val="3"/>
            <charset val="128"/>
          </rPr>
          <t>「職員情報」のシートに入力
した職員が選択できます</t>
        </r>
      </text>
    </comment>
    <comment ref="E8" authorId="0" shapeId="0">
      <text>
        <r>
          <rPr>
            <sz val="9"/>
            <color indexed="81"/>
            <rFont val="ＭＳ Ｐゴシック"/>
            <family val="3"/>
            <charset val="128"/>
          </rPr>
          <t>シフト情報に入力した情報を元に、
その職員が勤務したシフトを選択する</t>
        </r>
      </text>
    </comment>
    <comment ref="F8" authorId="0" shapeId="0">
      <text>
        <r>
          <rPr>
            <sz val="9"/>
            <color indexed="81"/>
            <rFont val="ＭＳ Ｐゴシック"/>
            <family val="3"/>
            <charset val="128"/>
          </rPr>
          <t>開所区分とシフトの組み合わせで、児童クラブの開所時間内の労働時間が反映されます</t>
        </r>
      </text>
    </comment>
    <comment ref="H8" authorId="0" shapeId="0">
      <text>
        <r>
          <rPr>
            <b/>
            <sz val="9"/>
            <color indexed="81"/>
            <rFont val="ＭＳ Ｐゴシック"/>
            <family val="3"/>
            <charset val="128"/>
          </rPr>
          <t>開所区分とシフトの組み合わせで、児童クラブの開所時間内の労働時間が反映されます</t>
        </r>
      </text>
    </comment>
    <comment ref="J8" authorId="0" shapeId="0">
      <text>
        <r>
          <rPr>
            <b/>
            <sz val="9"/>
            <color indexed="81"/>
            <rFont val="ＭＳ Ｐゴシック"/>
            <family val="3"/>
            <charset val="128"/>
          </rPr>
          <t>開所区分とシフトの組み合わせで、児童クラブの開所時間内の労働時間が反映されます</t>
        </r>
      </text>
    </comment>
    <comment ref="L8" authorId="0" shapeId="0">
      <text>
        <r>
          <rPr>
            <b/>
            <sz val="9"/>
            <color indexed="81"/>
            <rFont val="ＭＳ Ｐゴシック"/>
            <family val="3"/>
            <charset val="128"/>
          </rPr>
          <t>開所区分とシフトの組み合わせで、児童クラブの開所時間内の労働時間が反映されます</t>
        </r>
      </text>
    </comment>
    <comment ref="N8" authorId="0" shapeId="0">
      <text>
        <r>
          <rPr>
            <b/>
            <sz val="9"/>
            <color indexed="81"/>
            <rFont val="ＭＳ Ｐゴシック"/>
            <family val="3"/>
            <charset val="128"/>
          </rPr>
          <t>開所区分とシフトの組み合わせで、児童クラブの開所時間内の労働時間が反映されます</t>
        </r>
      </text>
    </comment>
    <comment ref="B40" authorId="0" shapeId="0">
      <text>
        <r>
          <rPr>
            <sz val="9"/>
            <color indexed="81"/>
            <rFont val="ＭＳ Ｐゴシック"/>
            <family val="3"/>
            <charset val="128"/>
          </rPr>
          <t>上記のシフトを選択した
日数が自動で計算される</t>
        </r>
      </text>
    </comment>
    <comment ref="B41" authorId="0" shapeId="0">
      <text>
        <r>
          <rPr>
            <sz val="9"/>
            <color indexed="81"/>
            <rFont val="ＭＳ Ｐゴシック"/>
            <family val="3"/>
            <charset val="128"/>
          </rPr>
          <t>開所時間内の
労働時間の合計</t>
        </r>
      </text>
    </comment>
    <comment ref="B42" authorId="0" shapeId="0">
      <text>
        <r>
          <rPr>
            <sz val="8"/>
            <color indexed="81"/>
            <rFont val="ＭＳ Ｐゴシック"/>
            <family val="3"/>
            <charset val="128"/>
          </rPr>
          <t xml:space="preserve">常勤職員としての要件を満たしているかを月単位で確認する項目
</t>
        </r>
        <r>
          <rPr>
            <b/>
            <sz val="8"/>
            <color indexed="81"/>
            <rFont val="ＭＳ Ｐゴシック"/>
            <family val="3"/>
            <charset val="128"/>
          </rPr>
          <t>国が示している内容は、週単位のものであるため、
本項目は目安としてご理解ください。</t>
        </r>
        <r>
          <rPr>
            <sz val="8"/>
            <color indexed="81"/>
            <rFont val="ＭＳ Ｐゴシック"/>
            <family val="3"/>
            <charset val="128"/>
          </rPr>
          <t xml:space="preserve">
「児童クラブの開所時間内の労働時間の合計が、
「当月の開所日数×平日の１日の開所時間数」
を超えているときに、〇となる</t>
        </r>
      </text>
    </comment>
  </commentList>
</comments>
</file>

<file path=xl/comments2.xml><?xml version="1.0" encoding="utf-8"?>
<comments xmlns="http://schemas.openxmlformats.org/spreadsheetml/2006/main">
  <authors>
    <author>aira</author>
  </authors>
  <commentList>
    <comment ref="D5" authorId="0" shapeId="0">
      <text>
        <r>
          <rPr>
            <sz val="8"/>
            <color indexed="81"/>
            <rFont val="ＭＳ Ｐゴシック"/>
            <family val="3"/>
            <charset val="128"/>
          </rPr>
          <t>運営規程等で定めている時刻を入力</t>
        </r>
      </text>
    </comment>
    <comment ref="C12" authorId="0" shapeId="0">
      <text>
        <r>
          <rPr>
            <sz val="8"/>
            <color indexed="81"/>
            <rFont val="ＭＳ Ｐゴシック"/>
            <family val="3"/>
            <charset val="128"/>
          </rPr>
          <t>雇用契約上の勤務時間の
「開始時刻」と「退勤時刻」</t>
        </r>
      </text>
    </comment>
    <comment ref="F12" authorId="0" shapeId="0">
      <text>
        <r>
          <rPr>
            <sz val="9"/>
            <color indexed="81"/>
            <rFont val="ＭＳ Ｐゴシック"/>
            <family val="3"/>
            <charset val="128"/>
          </rPr>
          <t>休憩時間を
含んでいる</t>
        </r>
      </text>
    </comment>
    <comment ref="D13" authorId="0" shapeId="0">
      <text>
        <r>
          <rPr>
            <sz val="8"/>
            <color indexed="81"/>
            <rFont val="ＭＳ Ｐゴシック"/>
            <family val="3"/>
            <charset val="128"/>
          </rPr>
          <t>時間外手当等が発生する
時間は含めません。</t>
        </r>
      </text>
    </comment>
    <comment ref="E13" authorId="0" shapeId="0">
      <text>
        <r>
          <rPr>
            <sz val="8"/>
            <color indexed="81"/>
            <rFont val="ＭＳ Ｐゴシック"/>
            <family val="3"/>
            <charset val="128"/>
          </rPr>
          <t>60分は、1：00
45分は、0：45</t>
        </r>
      </text>
    </comment>
    <comment ref="L13" authorId="0" shapeId="0">
      <text>
        <r>
          <rPr>
            <sz val="8"/>
            <color indexed="81"/>
            <rFont val="ＭＳ Ｐゴシック"/>
            <family val="3"/>
            <charset val="128"/>
          </rPr>
          <t>職員の勤務欄が空白のときや、
差引の結果でエラー表示（####）
となりますが、問題ありません。</t>
        </r>
      </text>
    </comment>
    <comment ref="R13" authorId="0" shapeId="0">
      <text>
        <r>
          <rPr>
            <sz val="8"/>
            <color indexed="81"/>
            <rFont val="ＭＳ Ｐゴシック"/>
            <family val="3"/>
            <charset val="128"/>
          </rPr>
          <t>職員の勤務欄が空白のときや、
差引の結果でエラー表示（####）
となりますが、問題ありません。</t>
        </r>
      </text>
    </comment>
    <comment ref="X13" authorId="0" shapeId="0">
      <text>
        <r>
          <rPr>
            <sz val="8"/>
            <color indexed="81"/>
            <rFont val="ＭＳ Ｐゴシック"/>
            <family val="3"/>
            <charset val="128"/>
          </rPr>
          <t>職員の勤務欄が空白のときや、
差引の結果でエラー表示（####）
となりますが、問題ありません。</t>
        </r>
      </text>
    </comment>
    <comment ref="AD13" authorId="0" shapeId="0">
      <text>
        <r>
          <rPr>
            <sz val="8"/>
            <color indexed="81"/>
            <rFont val="ＭＳ Ｐゴシック"/>
            <family val="3"/>
            <charset val="128"/>
          </rPr>
          <t>職員の勤務欄が空白のときや、
差引の結果でエラー表示（####）
となりますが、問題ありません。</t>
        </r>
      </text>
    </comment>
  </commentList>
</comments>
</file>

<file path=xl/comments3.xml><?xml version="1.0" encoding="utf-8"?>
<comments xmlns="http://schemas.openxmlformats.org/spreadsheetml/2006/main">
  <authors>
    <author>aira</author>
  </authors>
  <commentList>
    <comment ref="K4" authorId="0" shapeId="0">
      <text>
        <r>
          <rPr>
            <b/>
            <sz val="9"/>
            <color indexed="81"/>
            <rFont val="ＭＳ Ｐゴシック"/>
            <family val="3"/>
            <charset val="128"/>
          </rPr>
          <t>学校がある日の１日の開所時間数を記入</t>
        </r>
      </text>
    </comment>
    <comment ref="AB4" authorId="0" shapeId="0">
      <text>
        <r>
          <rPr>
            <sz val="9"/>
            <color indexed="81"/>
            <rFont val="ＭＳ Ｐゴシック"/>
            <family val="3"/>
            <charset val="128"/>
          </rPr>
          <t>学校がある日
の１日の開所
時間数を記入</t>
        </r>
      </text>
    </comment>
    <comment ref="D6" authorId="0" shapeId="0">
      <text>
        <r>
          <rPr>
            <b/>
            <sz val="9"/>
            <color indexed="81"/>
            <rFont val="ＭＳ Ｐゴシック"/>
            <family val="3"/>
            <charset val="128"/>
          </rPr>
          <t>左の曜日を参照し、自動で、平日、土曜日等の区分が割り振られますが、それが児童クラブの開所時間と異なるときは、正しい区分を選択し、修正してください。
自動入力のルール
　月～金　平日
　土　　　　土曜日
　日　　　　空白</t>
        </r>
      </text>
    </comment>
    <comment ref="E6" authorId="0" shapeId="0">
      <text>
        <r>
          <rPr>
            <sz val="9"/>
            <color indexed="81"/>
            <rFont val="ＭＳ Ｐゴシック"/>
            <family val="3"/>
            <charset val="128"/>
          </rPr>
          <t>「職員情報」のシートに入力
した職員が選択できます</t>
        </r>
      </text>
    </comment>
    <comment ref="U6" authorId="0" shapeId="0">
      <text>
        <r>
          <rPr>
            <sz val="9"/>
            <color indexed="81"/>
            <rFont val="ＭＳ Ｐゴシック"/>
            <family val="3"/>
            <charset val="128"/>
          </rPr>
          <t>左の曜日を参照し、自動で、平日、土曜日等の区分が割り振られますが、それが児童クラブの開所時間と異なるときは、正しい区分を選択し、修正してください。
自動入力のルール
　月～金　平日
　土　　　　土曜日
　日　　　　空白</t>
        </r>
      </text>
    </comment>
    <comment ref="V6" authorId="0" shapeId="0">
      <text>
        <r>
          <rPr>
            <sz val="9"/>
            <color indexed="81"/>
            <rFont val="ＭＳ Ｐゴシック"/>
            <family val="3"/>
            <charset val="128"/>
          </rPr>
          <t>「職員情報」のシートに入力
した職員が選択できます</t>
        </r>
      </text>
    </comment>
    <comment ref="E8" authorId="0" shapeId="0">
      <text>
        <r>
          <rPr>
            <b/>
            <sz val="9"/>
            <color indexed="81"/>
            <rFont val="ＭＳ Ｐゴシック"/>
            <family val="3"/>
            <charset val="128"/>
          </rPr>
          <t>シフト情報に入力した情報を元に、
その職員が勤務したシフトを選択する</t>
        </r>
      </text>
    </comment>
    <comment ref="F8" authorId="0" shapeId="0">
      <text>
        <r>
          <rPr>
            <b/>
            <sz val="9"/>
            <color indexed="81"/>
            <rFont val="ＭＳ Ｐゴシック"/>
            <family val="3"/>
            <charset val="128"/>
          </rPr>
          <t>開所区分とシフトの組み合わせで、児童クラブの開所時間内の労働時間が反映されます</t>
        </r>
      </text>
    </comment>
    <comment ref="H8" authorId="0" shapeId="0">
      <text>
        <r>
          <rPr>
            <b/>
            <sz val="9"/>
            <color indexed="81"/>
            <rFont val="ＭＳ Ｐゴシック"/>
            <family val="3"/>
            <charset val="128"/>
          </rPr>
          <t>開所区分とシフトの組み合わせで、児童クラブの開所時間内の労働時間が反映されます</t>
        </r>
      </text>
    </comment>
    <comment ref="J8" authorId="0" shapeId="0">
      <text>
        <r>
          <rPr>
            <b/>
            <sz val="9"/>
            <color indexed="81"/>
            <rFont val="ＭＳ Ｐゴシック"/>
            <family val="3"/>
            <charset val="128"/>
          </rPr>
          <t>開所区分とシフトの組み合わせで、児童クラブの開所時間内の労働時間が反映されます</t>
        </r>
      </text>
    </comment>
    <comment ref="L8" authorId="0" shapeId="0">
      <text>
        <r>
          <rPr>
            <b/>
            <sz val="9"/>
            <color indexed="81"/>
            <rFont val="ＭＳ Ｐゴシック"/>
            <family val="3"/>
            <charset val="128"/>
          </rPr>
          <t>開所区分とシフトの組み合わせで、児童クラブの開所時間内の労働時間が反映されます</t>
        </r>
      </text>
    </comment>
    <comment ref="N8" authorId="0" shapeId="0">
      <text>
        <r>
          <rPr>
            <b/>
            <sz val="9"/>
            <color indexed="81"/>
            <rFont val="ＭＳ Ｐゴシック"/>
            <family val="3"/>
            <charset val="128"/>
          </rPr>
          <t>開所区分とシフトの組み合わせで、児童クラブの開所時間内の労働時間が反映されます</t>
        </r>
      </text>
    </comment>
    <comment ref="V8" authorId="0" shapeId="0">
      <text>
        <r>
          <rPr>
            <sz val="9"/>
            <color indexed="81"/>
            <rFont val="ＭＳ Ｐゴシック"/>
            <family val="3"/>
            <charset val="128"/>
          </rPr>
          <t>シフト情報に入力した情報を元に、
その職員が勤務したシフトを選択する</t>
        </r>
      </text>
    </comment>
    <comment ref="W8" authorId="0" shapeId="0">
      <text>
        <r>
          <rPr>
            <sz val="9"/>
            <color indexed="81"/>
            <rFont val="ＭＳ Ｐゴシック"/>
            <family val="3"/>
            <charset val="128"/>
          </rPr>
          <t>開所区分とシフトの組み合わせで、児童クラブの開所時間内の労働時間が反映されます</t>
        </r>
      </text>
    </comment>
    <comment ref="B40" authorId="0" shapeId="0">
      <text>
        <r>
          <rPr>
            <sz val="9"/>
            <color indexed="81"/>
            <rFont val="ＭＳ Ｐゴシック"/>
            <family val="3"/>
            <charset val="128"/>
          </rPr>
          <t>上記のシフトを選択した
日数が自動で計算される</t>
        </r>
      </text>
    </comment>
    <comment ref="S40" authorId="0" shapeId="0">
      <text>
        <r>
          <rPr>
            <sz val="9"/>
            <color indexed="81"/>
            <rFont val="ＭＳ Ｐゴシック"/>
            <family val="3"/>
            <charset val="128"/>
          </rPr>
          <t>上記のシフトを選択した
日数が自動で計算される</t>
        </r>
      </text>
    </comment>
    <comment ref="B41" authorId="0" shapeId="0">
      <text>
        <r>
          <rPr>
            <b/>
            <sz val="9"/>
            <color indexed="81"/>
            <rFont val="ＭＳ Ｐゴシック"/>
            <family val="3"/>
            <charset val="128"/>
          </rPr>
          <t>開所時間内の
労働時間の合計</t>
        </r>
      </text>
    </comment>
    <comment ref="S41" authorId="0" shapeId="0">
      <text>
        <r>
          <rPr>
            <sz val="9"/>
            <color indexed="81"/>
            <rFont val="ＭＳ Ｐゴシック"/>
            <family val="3"/>
            <charset val="128"/>
          </rPr>
          <t>開所時間内の
労働時間の合計</t>
        </r>
      </text>
    </comment>
    <comment ref="B42" authorId="0" shapeId="0">
      <text>
        <r>
          <rPr>
            <sz val="8"/>
            <color indexed="81"/>
            <rFont val="ＭＳ Ｐゴシック"/>
            <family val="3"/>
            <charset val="128"/>
          </rPr>
          <t>常勤職員としての要件を満たしているかを月単位で確認する項目
国が示している内容は、週単位のものであるため、本項目は目安としてご理解ください。
「児童クラブの開所時間内の労働時間の合計が、
「当月の開所日数×平日の１日の開所時間数」
を超えているときに、〇となる</t>
        </r>
      </text>
    </comment>
    <comment ref="S42" authorId="0" shapeId="0">
      <text>
        <r>
          <rPr>
            <sz val="11"/>
            <color indexed="81"/>
            <rFont val="ＭＳ Ｐゴシック"/>
            <family val="3"/>
            <charset val="128"/>
          </rPr>
          <t xml:space="preserve">常勤職員としての要件を満たしているかを月単位で確認する項目
</t>
        </r>
        <r>
          <rPr>
            <b/>
            <sz val="11"/>
            <color indexed="81"/>
            <rFont val="ＭＳ Ｐゴシック"/>
            <family val="3"/>
            <charset val="128"/>
          </rPr>
          <t>国が示している内容は、週単位のものであるため、
本項目は目安としてご理解ください。</t>
        </r>
        <r>
          <rPr>
            <sz val="11"/>
            <color indexed="81"/>
            <rFont val="ＭＳ Ｐゴシック"/>
            <family val="3"/>
            <charset val="128"/>
          </rPr>
          <t xml:space="preserve">
「児童クラブの開所時間内の労働時間の合計が、
「当月の開所日数×平日の１日の開所時間数」
を超えているときに、〇となる</t>
        </r>
      </text>
    </comment>
  </commentList>
</comments>
</file>

<file path=xl/comments4.xml><?xml version="1.0" encoding="utf-8"?>
<comments xmlns="http://schemas.openxmlformats.org/spreadsheetml/2006/main">
  <authors>
    <author>aira</author>
  </authors>
  <commentList>
    <comment ref="K4" authorId="0" shapeId="0">
      <text>
        <r>
          <rPr>
            <b/>
            <sz val="9"/>
            <color indexed="81"/>
            <rFont val="ＭＳ Ｐゴシック"/>
            <family val="3"/>
            <charset val="128"/>
          </rPr>
          <t>学校がある日の１日の開所時間数を記入</t>
        </r>
      </text>
    </comment>
    <comment ref="D6" authorId="0" shapeId="0">
      <text>
        <r>
          <rPr>
            <b/>
            <sz val="9"/>
            <color indexed="81"/>
            <rFont val="ＭＳ Ｐゴシック"/>
            <family val="3"/>
            <charset val="128"/>
          </rPr>
          <t>左の曜日を参照し、自動で、平日、土曜日等の区分が割り振られますが、それが児童クラブの開所時間と異なるときは、正しい区分を選択し、修正してください。
自動入力のルール
　月～金　平日
　土　　　　土曜日
　日　　　　空白</t>
        </r>
      </text>
    </comment>
    <comment ref="E6" authorId="0" shapeId="0">
      <text>
        <r>
          <rPr>
            <sz val="9"/>
            <color indexed="81"/>
            <rFont val="ＭＳ Ｐゴシック"/>
            <family val="3"/>
            <charset val="128"/>
          </rPr>
          <t>「職員情報」のシートに入力
した職員が選択できます</t>
        </r>
      </text>
    </comment>
    <comment ref="E8" authorId="0" shapeId="0">
      <text>
        <r>
          <rPr>
            <b/>
            <sz val="9"/>
            <color indexed="81"/>
            <rFont val="ＭＳ Ｐゴシック"/>
            <family val="3"/>
            <charset val="128"/>
          </rPr>
          <t>シフト情報に入力した情報を元に、
その職員が勤務したシフトを選択する</t>
        </r>
      </text>
    </comment>
    <comment ref="F8" authorId="0" shapeId="0">
      <text>
        <r>
          <rPr>
            <b/>
            <sz val="9"/>
            <color indexed="81"/>
            <rFont val="ＭＳ Ｐゴシック"/>
            <family val="3"/>
            <charset val="128"/>
          </rPr>
          <t>開所区分とシフトの組み合わせで、児童クラブの開所時間内の労働時間が反映されます</t>
        </r>
      </text>
    </comment>
    <comment ref="H8" authorId="0" shapeId="0">
      <text>
        <r>
          <rPr>
            <b/>
            <sz val="9"/>
            <color indexed="81"/>
            <rFont val="ＭＳ Ｐゴシック"/>
            <family val="3"/>
            <charset val="128"/>
          </rPr>
          <t>開所区分とシフトの組み合わせで、児童クラブの開所時間内の労働時間が反映されます</t>
        </r>
      </text>
    </comment>
    <comment ref="J8" authorId="0" shapeId="0">
      <text>
        <r>
          <rPr>
            <b/>
            <sz val="9"/>
            <color indexed="81"/>
            <rFont val="ＭＳ Ｐゴシック"/>
            <family val="3"/>
            <charset val="128"/>
          </rPr>
          <t>開所区分とシフトの組み合わせで、児童クラブの開所時間内の労働時間が反映されます</t>
        </r>
      </text>
    </comment>
    <comment ref="L8" authorId="0" shapeId="0">
      <text>
        <r>
          <rPr>
            <b/>
            <sz val="9"/>
            <color indexed="81"/>
            <rFont val="ＭＳ Ｐゴシック"/>
            <family val="3"/>
            <charset val="128"/>
          </rPr>
          <t>開所区分とシフトの組み合わせで、児童クラブの開所時間内の労働時間が反映されます</t>
        </r>
      </text>
    </comment>
    <comment ref="N8" authorId="0" shapeId="0">
      <text>
        <r>
          <rPr>
            <b/>
            <sz val="9"/>
            <color indexed="81"/>
            <rFont val="ＭＳ Ｐゴシック"/>
            <family val="3"/>
            <charset val="128"/>
          </rPr>
          <t>開所区分とシフトの組み合わせで、児童クラブの開所時間内の労働時間が反映されます</t>
        </r>
      </text>
    </comment>
    <comment ref="B40" authorId="0" shapeId="0">
      <text>
        <r>
          <rPr>
            <sz val="9"/>
            <color indexed="81"/>
            <rFont val="ＭＳ Ｐゴシック"/>
            <family val="3"/>
            <charset val="128"/>
          </rPr>
          <t>上記のシフトを選択した
日数が自動で計算される</t>
        </r>
      </text>
    </comment>
    <comment ref="B41" authorId="0" shapeId="0">
      <text>
        <r>
          <rPr>
            <b/>
            <sz val="9"/>
            <color indexed="81"/>
            <rFont val="ＭＳ Ｐゴシック"/>
            <family val="3"/>
            <charset val="128"/>
          </rPr>
          <t>開所時間内の
労働時間の合計</t>
        </r>
      </text>
    </comment>
    <comment ref="B42" authorId="0" shapeId="0">
      <text>
        <r>
          <rPr>
            <sz val="8"/>
            <color indexed="81"/>
            <rFont val="ＭＳ Ｐゴシック"/>
            <family val="3"/>
            <charset val="128"/>
          </rPr>
          <t>常勤職員としての要件を満たしているかを月単位で確認する項目
国が示している内容は、週単位のものであるため、本項目は目安としてご理解ください。
「児童クラブの開所時間内の労働時間の合計が、
「当月の開所日数×平日の１日の開所時間数」
を超えているときに、〇となる</t>
        </r>
      </text>
    </comment>
  </commentList>
</comments>
</file>

<file path=xl/comments5.xml><?xml version="1.0" encoding="utf-8"?>
<comments xmlns="http://schemas.openxmlformats.org/spreadsheetml/2006/main">
  <authors>
    <author>aira</author>
  </authors>
  <commentList>
    <comment ref="K4" authorId="0" shapeId="0">
      <text>
        <r>
          <rPr>
            <b/>
            <sz val="9"/>
            <color indexed="81"/>
            <rFont val="ＭＳ Ｐゴシック"/>
            <family val="3"/>
            <charset val="128"/>
          </rPr>
          <t>学校がある日の１日の開所時間数を記入</t>
        </r>
      </text>
    </comment>
    <comment ref="D6" authorId="0" shapeId="0">
      <text>
        <r>
          <rPr>
            <b/>
            <sz val="9"/>
            <color indexed="81"/>
            <rFont val="ＭＳ Ｐゴシック"/>
            <family val="3"/>
            <charset val="128"/>
          </rPr>
          <t>左の曜日を参照し、自動で、平日、土曜日等の区分が割り振られますが、それが児童クラブの開所時間と異なるときは、正しい区分を選択し、修正してください。
自動入力のルール
　月～金　平日
　土　　　　土曜日
　日　　　　空白</t>
        </r>
      </text>
    </comment>
    <comment ref="E6" authorId="0" shapeId="0">
      <text>
        <r>
          <rPr>
            <sz val="9"/>
            <color indexed="81"/>
            <rFont val="ＭＳ Ｐゴシック"/>
            <family val="3"/>
            <charset val="128"/>
          </rPr>
          <t>「職員情報」のシートに入力
した職員が選択できます</t>
        </r>
      </text>
    </comment>
    <comment ref="E8" authorId="0" shapeId="0">
      <text>
        <r>
          <rPr>
            <b/>
            <sz val="9"/>
            <color indexed="81"/>
            <rFont val="ＭＳ Ｐゴシック"/>
            <family val="3"/>
            <charset val="128"/>
          </rPr>
          <t>シフト情報に入力した情報を元に、
その職員が勤務したシフトを選択する</t>
        </r>
      </text>
    </comment>
    <comment ref="F8" authorId="0" shapeId="0">
      <text>
        <r>
          <rPr>
            <b/>
            <sz val="9"/>
            <color indexed="81"/>
            <rFont val="ＭＳ Ｐゴシック"/>
            <family val="3"/>
            <charset val="128"/>
          </rPr>
          <t>開所区分とシフトの組み合わせで、児童クラブの開所時間内の労働時間が反映されます</t>
        </r>
      </text>
    </comment>
    <comment ref="H8" authorId="0" shapeId="0">
      <text>
        <r>
          <rPr>
            <b/>
            <sz val="9"/>
            <color indexed="81"/>
            <rFont val="ＭＳ Ｐゴシック"/>
            <family val="3"/>
            <charset val="128"/>
          </rPr>
          <t>開所区分とシフトの組み合わせで、児童クラブの開所時間内の労働時間が反映されます</t>
        </r>
      </text>
    </comment>
    <comment ref="J8" authorId="0" shapeId="0">
      <text>
        <r>
          <rPr>
            <b/>
            <sz val="9"/>
            <color indexed="81"/>
            <rFont val="ＭＳ Ｐゴシック"/>
            <family val="3"/>
            <charset val="128"/>
          </rPr>
          <t>開所区分とシフトの組み合わせで、児童クラブの開所時間内の労働時間が反映されます</t>
        </r>
      </text>
    </comment>
    <comment ref="L8" authorId="0" shapeId="0">
      <text>
        <r>
          <rPr>
            <b/>
            <sz val="9"/>
            <color indexed="81"/>
            <rFont val="ＭＳ Ｐゴシック"/>
            <family val="3"/>
            <charset val="128"/>
          </rPr>
          <t>開所区分とシフトの組み合わせで、児童クラブの開所時間内の労働時間が反映されます</t>
        </r>
      </text>
    </comment>
    <comment ref="N8" authorId="0" shapeId="0">
      <text>
        <r>
          <rPr>
            <b/>
            <sz val="9"/>
            <color indexed="81"/>
            <rFont val="ＭＳ Ｐゴシック"/>
            <family val="3"/>
            <charset val="128"/>
          </rPr>
          <t>開所区分とシフトの組み合わせで、児童クラブの開所時間内の労働時間が反映されます</t>
        </r>
      </text>
    </comment>
    <comment ref="B40" authorId="0" shapeId="0">
      <text>
        <r>
          <rPr>
            <sz val="9"/>
            <color indexed="81"/>
            <rFont val="ＭＳ Ｐゴシック"/>
            <family val="3"/>
            <charset val="128"/>
          </rPr>
          <t>上記のシフトを選択した
日数が自動で計算される</t>
        </r>
      </text>
    </comment>
    <comment ref="B41" authorId="0" shapeId="0">
      <text>
        <r>
          <rPr>
            <b/>
            <sz val="9"/>
            <color indexed="81"/>
            <rFont val="ＭＳ Ｐゴシック"/>
            <family val="3"/>
            <charset val="128"/>
          </rPr>
          <t>開所時間内の
労働時間の合計</t>
        </r>
      </text>
    </comment>
    <comment ref="B42" authorId="0" shapeId="0">
      <text>
        <r>
          <rPr>
            <sz val="8"/>
            <color indexed="81"/>
            <rFont val="ＭＳ Ｐゴシック"/>
            <family val="3"/>
            <charset val="128"/>
          </rPr>
          <t>常勤職員としての要件を満たしているかを月単位で確認する項目
国が示している内容は、週単位のものであるため、本項目は目安としてご理解ください。
「児童クラブの開所時間内の労働時間の合計が、
「当月の開所日数×平日の１日の開所時間数」
を超えているときに、〇となる</t>
        </r>
      </text>
    </comment>
  </commentList>
</comments>
</file>

<file path=xl/comments6.xml><?xml version="1.0" encoding="utf-8"?>
<comments xmlns="http://schemas.openxmlformats.org/spreadsheetml/2006/main">
  <authors>
    <author>aira</author>
  </authors>
  <commentList>
    <comment ref="K4" authorId="0" shapeId="0">
      <text>
        <r>
          <rPr>
            <b/>
            <sz val="9"/>
            <color indexed="81"/>
            <rFont val="ＭＳ Ｐゴシック"/>
            <family val="3"/>
            <charset val="128"/>
          </rPr>
          <t>学校がある日の１日の開所時間数を記入</t>
        </r>
      </text>
    </comment>
    <comment ref="D6" authorId="0" shapeId="0">
      <text>
        <r>
          <rPr>
            <b/>
            <sz val="9"/>
            <color indexed="81"/>
            <rFont val="ＭＳ Ｐゴシック"/>
            <family val="3"/>
            <charset val="128"/>
          </rPr>
          <t>左の曜日を参照し、自動で、平日、土曜日等の区分が割り振られますが、それが児童クラブの開所時間と異なるときは、正しい区分を選択し、修正してください。
自動入力のルール
　月～金　平日
　土　　　　土曜日
　日　　　　空白</t>
        </r>
      </text>
    </comment>
    <comment ref="E6" authorId="0" shapeId="0">
      <text>
        <r>
          <rPr>
            <sz val="9"/>
            <color indexed="81"/>
            <rFont val="ＭＳ Ｐゴシック"/>
            <family val="3"/>
            <charset val="128"/>
          </rPr>
          <t>「職員情報」のシートに入力
した職員が選択できます</t>
        </r>
      </text>
    </comment>
    <comment ref="E8" authorId="0" shapeId="0">
      <text>
        <r>
          <rPr>
            <b/>
            <sz val="9"/>
            <color indexed="81"/>
            <rFont val="ＭＳ Ｐゴシック"/>
            <family val="3"/>
            <charset val="128"/>
          </rPr>
          <t>シフト情報に入力した情報を元に、
その職員が勤務したシフトを選択する</t>
        </r>
      </text>
    </comment>
    <comment ref="F8" authorId="0" shapeId="0">
      <text>
        <r>
          <rPr>
            <b/>
            <sz val="9"/>
            <color indexed="81"/>
            <rFont val="ＭＳ Ｐゴシック"/>
            <family val="3"/>
            <charset val="128"/>
          </rPr>
          <t>開所区分とシフトの組み合わせで、児童クラブの開所時間内の労働時間が反映されます</t>
        </r>
      </text>
    </comment>
    <comment ref="H8" authorId="0" shapeId="0">
      <text>
        <r>
          <rPr>
            <b/>
            <sz val="9"/>
            <color indexed="81"/>
            <rFont val="ＭＳ Ｐゴシック"/>
            <family val="3"/>
            <charset val="128"/>
          </rPr>
          <t>開所区分とシフトの組み合わせで、児童クラブの開所時間内の労働時間が反映されます</t>
        </r>
      </text>
    </comment>
    <comment ref="J8" authorId="0" shapeId="0">
      <text>
        <r>
          <rPr>
            <b/>
            <sz val="9"/>
            <color indexed="81"/>
            <rFont val="ＭＳ Ｐゴシック"/>
            <family val="3"/>
            <charset val="128"/>
          </rPr>
          <t>開所区分とシフトの組み合わせで、児童クラブの開所時間内の労働時間が反映されます</t>
        </r>
      </text>
    </comment>
    <comment ref="L8" authorId="0" shapeId="0">
      <text>
        <r>
          <rPr>
            <b/>
            <sz val="9"/>
            <color indexed="81"/>
            <rFont val="ＭＳ Ｐゴシック"/>
            <family val="3"/>
            <charset val="128"/>
          </rPr>
          <t>開所区分とシフトの組み合わせで、児童クラブの開所時間内の労働時間が反映されます</t>
        </r>
      </text>
    </comment>
    <comment ref="N8" authorId="0" shapeId="0">
      <text>
        <r>
          <rPr>
            <b/>
            <sz val="9"/>
            <color indexed="81"/>
            <rFont val="ＭＳ Ｐゴシック"/>
            <family val="3"/>
            <charset val="128"/>
          </rPr>
          <t>開所区分とシフトの組み合わせで、児童クラブの開所時間内の労働時間が反映されます</t>
        </r>
      </text>
    </comment>
    <comment ref="B40" authorId="0" shapeId="0">
      <text>
        <r>
          <rPr>
            <sz val="9"/>
            <color indexed="81"/>
            <rFont val="ＭＳ Ｐゴシック"/>
            <family val="3"/>
            <charset val="128"/>
          </rPr>
          <t>上記のシフトを選択した
日数が自動で計算される</t>
        </r>
      </text>
    </comment>
    <comment ref="B41" authorId="0" shapeId="0">
      <text>
        <r>
          <rPr>
            <b/>
            <sz val="9"/>
            <color indexed="81"/>
            <rFont val="ＭＳ Ｐゴシック"/>
            <family val="3"/>
            <charset val="128"/>
          </rPr>
          <t>開所時間内の
労働時間の合計</t>
        </r>
      </text>
    </comment>
    <comment ref="B42" authorId="0" shapeId="0">
      <text>
        <r>
          <rPr>
            <sz val="8"/>
            <color indexed="81"/>
            <rFont val="ＭＳ Ｐゴシック"/>
            <family val="3"/>
            <charset val="128"/>
          </rPr>
          <t>常勤職員としての要件を満たしているかを月単位で確認する項目
国が示している内容は、週単位のものであるため、本項目は目安としてご理解ください。
「児童クラブの開所時間内の労働時間の合計が、
「当月の開所日数×平日の１日の開所時間数」
を超えているときに、〇となる</t>
        </r>
      </text>
    </comment>
  </commentList>
</comments>
</file>

<file path=xl/comments7.xml><?xml version="1.0" encoding="utf-8"?>
<comments xmlns="http://schemas.openxmlformats.org/spreadsheetml/2006/main">
  <authors>
    <author>aira</author>
  </authors>
  <commentList>
    <comment ref="K4" authorId="0" shapeId="0">
      <text>
        <r>
          <rPr>
            <b/>
            <sz val="9"/>
            <color indexed="81"/>
            <rFont val="ＭＳ Ｐゴシック"/>
            <family val="3"/>
            <charset val="128"/>
          </rPr>
          <t>学校がある日の１日の開所時間数を記入</t>
        </r>
      </text>
    </comment>
    <comment ref="D6" authorId="0" shapeId="0">
      <text>
        <r>
          <rPr>
            <b/>
            <sz val="9"/>
            <color indexed="81"/>
            <rFont val="ＭＳ Ｐゴシック"/>
            <family val="3"/>
            <charset val="128"/>
          </rPr>
          <t>左の曜日を参照し、自動で、平日、土曜日等の区分が割り振られますが、それが児童クラブの開所時間と異なるときは、正しい区分を選択し、修正してください。
自動入力のルール
　月～金　平日
　土　　　　土曜日
　日　　　　空白</t>
        </r>
      </text>
    </comment>
    <comment ref="E6" authorId="0" shapeId="0">
      <text>
        <r>
          <rPr>
            <sz val="9"/>
            <color indexed="81"/>
            <rFont val="ＭＳ Ｐゴシック"/>
            <family val="3"/>
            <charset val="128"/>
          </rPr>
          <t>「職員情報」のシートに入力
した職員が選択できます</t>
        </r>
      </text>
    </comment>
    <comment ref="E8" authorId="0" shapeId="0">
      <text>
        <r>
          <rPr>
            <b/>
            <sz val="9"/>
            <color indexed="81"/>
            <rFont val="ＭＳ Ｐゴシック"/>
            <family val="3"/>
            <charset val="128"/>
          </rPr>
          <t>シフト情報に入力した情報を元に、
その職員が勤務したシフトを選択する</t>
        </r>
      </text>
    </comment>
    <comment ref="F8" authorId="0" shapeId="0">
      <text>
        <r>
          <rPr>
            <b/>
            <sz val="9"/>
            <color indexed="81"/>
            <rFont val="ＭＳ Ｐゴシック"/>
            <family val="3"/>
            <charset val="128"/>
          </rPr>
          <t>開所区分とシフトの組み合わせで、児童クラブの開所時間内の労働時間が反映されます</t>
        </r>
      </text>
    </comment>
    <comment ref="H8" authorId="0" shapeId="0">
      <text>
        <r>
          <rPr>
            <b/>
            <sz val="9"/>
            <color indexed="81"/>
            <rFont val="ＭＳ Ｐゴシック"/>
            <family val="3"/>
            <charset val="128"/>
          </rPr>
          <t>開所区分とシフトの組み合わせで、児童クラブの開所時間内の労働時間が反映されます</t>
        </r>
      </text>
    </comment>
    <comment ref="J8" authorId="0" shapeId="0">
      <text>
        <r>
          <rPr>
            <b/>
            <sz val="9"/>
            <color indexed="81"/>
            <rFont val="ＭＳ Ｐゴシック"/>
            <family val="3"/>
            <charset val="128"/>
          </rPr>
          <t>開所区分とシフトの組み合わせで、児童クラブの開所時間内の労働時間が反映されます</t>
        </r>
      </text>
    </comment>
    <comment ref="L8" authorId="0" shapeId="0">
      <text>
        <r>
          <rPr>
            <b/>
            <sz val="9"/>
            <color indexed="81"/>
            <rFont val="ＭＳ Ｐゴシック"/>
            <family val="3"/>
            <charset val="128"/>
          </rPr>
          <t>開所区分とシフトの組み合わせで、児童クラブの開所時間内の労働時間が反映されます</t>
        </r>
      </text>
    </comment>
    <comment ref="N8" authorId="0" shapeId="0">
      <text>
        <r>
          <rPr>
            <b/>
            <sz val="9"/>
            <color indexed="81"/>
            <rFont val="ＭＳ Ｐゴシック"/>
            <family val="3"/>
            <charset val="128"/>
          </rPr>
          <t>開所区分とシフトの組み合わせで、児童クラブの開所時間内の労働時間が反映されます</t>
        </r>
      </text>
    </comment>
    <comment ref="B40" authorId="0" shapeId="0">
      <text>
        <r>
          <rPr>
            <sz val="9"/>
            <color indexed="81"/>
            <rFont val="ＭＳ Ｐゴシック"/>
            <family val="3"/>
            <charset val="128"/>
          </rPr>
          <t>上記のシフトを選択した
日数が自動で計算される</t>
        </r>
      </text>
    </comment>
    <comment ref="B41" authorId="0" shapeId="0">
      <text>
        <r>
          <rPr>
            <b/>
            <sz val="9"/>
            <color indexed="81"/>
            <rFont val="ＭＳ Ｐゴシック"/>
            <family val="3"/>
            <charset val="128"/>
          </rPr>
          <t>開所時間内の
労働時間の合計</t>
        </r>
      </text>
    </comment>
    <comment ref="B42" authorId="0" shapeId="0">
      <text>
        <r>
          <rPr>
            <sz val="8"/>
            <color indexed="81"/>
            <rFont val="ＭＳ Ｐゴシック"/>
            <family val="3"/>
            <charset val="128"/>
          </rPr>
          <t>常勤職員としての要件を満たしているかを月単位で確認する項目
国が示している内容は、週単位のものであるため、本項目は目安としてご理解ください。
「児童クラブの開所時間内の労働時間の合計が、
「当月の開所日数×平日の１日の開所時間数」
を超えているときに、〇となる</t>
        </r>
      </text>
    </comment>
  </commentList>
</comments>
</file>

<file path=xl/comments8.xml><?xml version="1.0" encoding="utf-8"?>
<comments xmlns="http://schemas.openxmlformats.org/spreadsheetml/2006/main">
  <authors>
    <author>aira</author>
  </authors>
  <commentList>
    <comment ref="K4" authorId="0" shapeId="0">
      <text>
        <r>
          <rPr>
            <b/>
            <sz val="9"/>
            <color indexed="81"/>
            <rFont val="ＭＳ Ｐゴシック"/>
            <family val="3"/>
            <charset val="128"/>
          </rPr>
          <t>学校がある日の１日の開所時間数を記入</t>
        </r>
      </text>
    </comment>
    <comment ref="D6" authorId="0" shapeId="0">
      <text>
        <r>
          <rPr>
            <b/>
            <sz val="9"/>
            <color indexed="81"/>
            <rFont val="ＭＳ Ｐゴシック"/>
            <family val="3"/>
            <charset val="128"/>
          </rPr>
          <t>左の曜日を参照し、自動で、平日、土曜日等の区分が割り振られますが、それが児童クラブの開所時間と異なるときは、正しい区分を選択し、修正してください。
自動入力のルール
　月～金　平日
　土　　　　土曜日
　日　　　　空白</t>
        </r>
      </text>
    </comment>
    <comment ref="E6" authorId="0" shapeId="0">
      <text>
        <r>
          <rPr>
            <sz val="9"/>
            <color indexed="81"/>
            <rFont val="ＭＳ Ｐゴシック"/>
            <family val="3"/>
            <charset val="128"/>
          </rPr>
          <t>「職員情報」のシートに入力
した職員が選択できます</t>
        </r>
      </text>
    </comment>
    <comment ref="E8" authorId="0" shapeId="0">
      <text>
        <r>
          <rPr>
            <b/>
            <sz val="9"/>
            <color indexed="81"/>
            <rFont val="ＭＳ Ｐゴシック"/>
            <family val="3"/>
            <charset val="128"/>
          </rPr>
          <t>シフト情報に入力した情報を元に、
その職員が勤務したシフトを選択する</t>
        </r>
      </text>
    </comment>
    <comment ref="F8" authorId="0" shapeId="0">
      <text>
        <r>
          <rPr>
            <b/>
            <sz val="9"/>
            <color indexed="81"/>
            <rFont val="ＭＳ Ｐゴシック"/>
            <family val="3"/>
            <charset val="128"/>
          </rPr>
          <t>開所区分とシフトの組み合わせで、児童クラブの開所時間内の労働時間が反映されます</t>
        </r>
      </text>
    </comment>
    <comment ref="H8" authorId="0" shapeId="0">
      <text>
        <r>
          <rPr>
            <b/>
            <sz val="9"/>
            <color indexed="81"/>
            <rFont val="ＭＳ Ｐゴシック"/>
            <family val="3"/>
            <charset val="128"/>
          </rPr>
          <t>開所区分とシフトの組み合わせで、児童クラブの開所時間内の労働時間が反映されます</t>
        </r>
      </text>
    </comment>
    <comment ref="J8" authorId="0" shapeId="0">
      <text>
        <r>
          <rPr>
            <b/>
            <sz val="9"/>
            <color indexed="81"/>
            <rFont val="ＭＳ Ｐゴシック"/>
            <family val="3"/>
            <charset val="128"/>
          </rPr>
          <t>開所区分とシフトの組み合わせで、児童クラブの開所時間内の労働時間が反映されます</t>
        </r>
      </text>
    </comment>
    <comment ref="L8" authorId="0" shapeId="0">
      <text>
        <r>
          <rPr>
            <b/>
            <sz val="9"/>
            <color indexed="81"/>
            <rFont val="ＭＳ Ｐゴシック"/>
            <family val="3"/>
            <charset val="128"/>
          </rPr>
          <t>開所区分とシフトの組み合わせで、児童クラブの開所時間内の労働時間が反映されます</t>
        </r>
      </text>
    </comment>
    <comment ref="N8" authorId="0" shapeId="0">
      <text>
        <r>
          <rPr>
            <b/>
            <sz val="9"/>
            <color indexed="81"/>
            <rFont val="ＭＳ Ｐゴシック"/>
            <family val="3"/>
            <charset val="128"/>
          </rPr>
          <t>開所区分とシフトの組み合わせで、児童クラブの開所時間内の労働時間が反映されます</t>
        </r>
      </text>
    </comment>
    <comment ref="B40" authorId="0" shapeId="0">
      <text>
        <r>
          <rPr>
            <sz val="9"/>
            <color indexed="81"/>
            <rFont val="ＭＳ Ｐゴシック"/>
            <family val="3"/>
            <charset val="128"/>
          </rPr>
          <t>上記のシフトを選択した
日数が自動で計算される</t>
        </r>
      </text>
    </comment>
    <comment ref="B41" authorId="0" shapeId="0">
      <text>
        <r>
          <rPr>
            <b/>
            <sz val="9"/>
            <color indexed="81"/>
            <rFont val="ＭＳ Ｐゴシック"/>
            <family val="3"/>
            <charset val="128"/>
          </rPr>
          <t>開所時間内の
労働時間の合計</t>
        </r>
      </text>
    </comment>
    <comment ref="B42" authorId="0" shapeId="0">
      <text>
        <r>
          <rPr>
            <sz val="8"/>
            <color indexed="81"/>
            <rFont val="ＭＳ Ｐゴシック"/>
            <family val="3"/>
            <charset val="128"/>
          </rPr>
          <t>常勤職員としての要件を満たしているかを月単位で確認する項目
国が示している内容は、週単位のものであるため、本項目は目安としてご理解ください。
「児童クラブの開所時間内の労働時間の合計が、
「当月の開所日数×平日の１日の開所時間数」
を超えているときに、〇となる</t>
        </r>
      </text>
    </comment>
  </commentList>
</comments>
</file>

<file path=xl/comments9.xml><?xml version="1.0" encoding="utf-8"?>
<comments xmlns="http://schemas.openxmlformats.org/spreadsheetml/2006/main">
  <authors>
    <author>aira</author>
  </authors>
  <commentList>
    <comment ref="K4" authorId="0" shapeId="0">
      <text>
        <r>
          <rPr>
            <b/>
            <sz val="9"/>
            <color indexed="81"/>
            <rFont val="ＭＳ Ｐゴシック"/>
            <family val="3"/>
            <charset val="128"/>
          </rPr>
          <t>学校がある日の１日の開所時間数を記入</t>
        </r>
      </text>
    </comment>
    <comment ref="D6" authorId="0" shapeId="0">
      <text>
        <r>
          <rPr>
            <b/>
            <sz val="9"/>
            <color indexed="81"/>
            <rFont val="ＭＳ Ｐゴシック"/>
            <family val="3"/>
            <charset val="128"/>
          </rPr>
          <t>左の曜日を参照し、自動で、平日、土曜日等の区分が割り振られますが、それが児童クラブの開所時間と異なるときは、正しい区分を選択し、修正してください。
自動入力のルール
　月～金　平日
　土　　　　土曜日
　日　　　　空白</t>
        </r>
      </text>
    </comment>
    <comment ref="E6" authorId="0" shapeId="0">
      <text>
        <r>
          <rPr>
            <sz val="9"/>
            <color indexed="81"/>
            <rFont val="ＭＳ Ｐゴシック"/>
            <family val="3"/>
            <charset val="128"/>
          </rPr>
          <t>「職員情報」のシートに入力
した職員が選択できます</t>
        </r>
      </text>
    </comment>
    <comment ref="E8" authorId="0" shapeId="0">
      <text>
        <r>
          <rPr>
            <b/>
            <sz val="9"/>
            <color indexed="81"/>
            <rFont val="ＭＳ Ｐゴシック"/>
            <family val="3"/>
            <charset val="128"/>
          </rPr>
          <t>シフト情報に入力した情報を元に、
その職員が勤務したシフトを選択する</t>
        </r>
      </text>
    </comment>
    <comment ref="F8" authorId="0" shapeId="0">
      <text>
        <r>
          <rPr>
            <b/>
            <sz val="9"/>
            <color indexed="81"/>
            <rFont val="ＭＳ Ｐゴシック"/>
            <family val="3"/>
            <charset val="128"/>
          </rPr>
          <t>開所区分とシフトの組み合わせで、児童クラブの開所時間内の労働時間が反映されます</t>
        </r>
      </text>
    </comment>
    <comment ref="H8" authorId="0" shapeId="0">
      <text>
        <r>
          <rPr>
            <b/>
            <sz val="9"/>
            <color indexed="81"/>
            <rFont val="ＭＳ Ｐゴシック"/>
            <family val="3"/>
            <charset val="128"/>
          </rPr>
          <t>開所区分とシフトの組み合わせで、児童クラブの開所時間内の労働時間が反映されます</t>
        </r>
      </text>
    </comment>
    <comment ref="J8" authorId="0" shapeId="0">
      <text>
        <r>
          <rPr>
            <b/>
            <sz val="9"/>
            <color indexed="81"/>
            <rFont val="ＭＳ Ｐゴシック"/>
            <family val="3"/>
            <charset val="128"/>
          </rPr>
          <t>開所区分とシフトの組み合わせで、児童クラブの開所時間内の労働時間が反映されます</t>
        </r>
      </text>
    </comment>
    <comment ref="L8" authorId="0" shapeId="0">
      <text>
        <r>
          <rPr>
            <b/>
            <sz val="9"/>
            <color indexed="81"/>
            <rFont val="ＭＳ Ｐゴシック"/>
            <family val="3"/>
            <charset val="128"/>
          </rPr>
          <t>開所区分とシフトの組み合わせで、児童クラブの開所時間内の労働時間が反映されます</t>
        </r>
      </text>
    </comment>
    <comment ref="N8" authorId="0" shapeId="0">
      <text>
        <r>
          <rPr>
            <b/>
            <sz val="9"/>
            <color indexed="81"/>
            <rFont val="ＭＳ Ｐゴシック"/>
            <family val="3"/>
            <charset val="128"/>
          </rPr>
          <t>開所区分とシフトの組み合わせで、児童クラブの開所時間内の労働時間が反映されます</t>
        </r>
      </text>
    </comment>
    <comment ref="B40" authorId="0" shapeId="0">
      <text>
        <r>
          <rPr>
            <sz val="9"/>
            <color indexed="81"/>
            <rFont val="ＭＳ Ｐゴシック"/>
            <family val="3"/>
            <charset val="128"/>
          </rPr>
          <t>上記のシフトを選択した
日数が自動で計算される</t>
        </r>
      </text>
    </comment>
    <comment ref="B41" authorId="0" shapeId="0">
      <text>
        <r>
          <rPr>
            <b/>
            <sz val="9"/>
            <color indexed="81"/>
            <rFont val="ＭＳ Ｐゴシック"/>
            <family val="3"/>
            <charset val="128"/>
          </rPr>
          <t>開所時間内の
労働時間の合計</t>
        </r>
      </text>
    </comment>
    <comment ref="B42" authorId="0" shapeId="0">
      <text>
        <r>
          <rPr>
            <sz val="8"/>
            <color indexed="81"/>
            <rFont val="ＭＳ Ｐゴシック"/>
            <family val="3"/>
            <charset val="128"/>
          </rPr>
          <t>常勤職員としての要件を満たしているかを月単位で確認する項目
国が示している内容は、週単位のものであるため、本項目は目安としてご理解ください。
「児童クラブの開所時間内の労働時間の合計が、
「当月の開所日数×平日の１日の開所時間数」
を超えているときに、〇となる</t>
        </r>
      </text>
    </comment>
  </commentList>
</comments>
</file>

<file path=xl/sharedStrings.xml><?xml version="1.0" encoding="utf-8"?>
<sst xmlns="http://schemas.openxmlformats.org/spreadsheetml/2006/main" count="846" uniqueCount="183">
  <si>
    <t>日付</t>
    <rPh sb="0" eb="2">
      <t>ヒヅケ</t>
    </rPh>
    <phoneticPr fontId="1"/>
  </si>
  <si>
    <t>A</t>
    <phoneticPr fontId="1"/>
  </si>
  <si>
    <t>B</t>
    <phoneticPr fontId="1"/>
  </si>
  <si>
    <t>C</t>
    <phoneticPr fontId="1"/>
  </si>
  <si>
    <t>シフト</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</si>
  <si>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</si>
  <si>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</si>
  <si>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</si>
  <si>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</si>
  <si>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</si>
  <si>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</si>
  <si>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</si>
  <si>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</si>
  <si>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</si>
  <si>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</si>
  <si>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</si>
  <si>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</si>
  <si>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No</t>
    <phoneticPr fontId="1"/>
  </si>
  <si>
    <t>年</t>
    <rPh sb="0" eb="1">
      <t>ネン</t>
    </rPh>
    <phoneticPr fontId="1"/>
  </si>
  <si>
    <t>月）</t>
    <rPh sb="0" eb="1">
      <t>ガツ</t>
    </rPh>
    <phoneticPr fontId="1"/>
  </si>
  <si>
    <t>（令和</t>
    <rPh sb="1" eb="3">
      <t>レイワ</t>
    </rPh>
    <phoneticPr fontId="1"/>
  </si>
  <si>
    <t>労働時間</t>
    <rPh sb="0" eb="2">
      <t>ロウドウ</t>
    </rPh>
    <rPh sb="2" eb="4">
      <t>ジカン</t>
    </rPh>
    <phoneticPr fontId="1"/>
  </si>
  <si>
    <t>氏名</t>
    <rPh sb="0" eb="2">
      <t>シメイ</t>
    </rPh>
    <phoneticPr fontId="1"/>
  </si>
  <si>
    <t>支援員・補助員</t>
    <rPh sb="0" eb="2">
      <t>シエン</t>
    </rPh>
    <rPh sb="2" eb="3">
      <t>イン</t>
    </rPh>
    <rPh sb="4" eb="7">
      <t>ホジョイン</t>
    </rPh>
    <phoneticPr fontId="1"/>
  </si>
  <si>
    <t>児童クラブの職員情報入力シート</t>
    <rPh sb="0" eb="2">
      <t>ジドウ</t>
    </rPh>
    <rPh sb="6" eb="8">
      <t>ショクイン</t>
    </rPh>
    <rPh sb="8" eb="10">
      <t>ジョウホウ</t>
    </rPh>
    <rPh sb="10" eb="12">
      <t>ニュウリョク</t>
    </rPh>
    <phoneticPr fontId="1"/>
  </si>
  <si>
    <t>C</t>
  </si>
  <si>
    <t>A</t>
  </si>
  <si>
    <t>B</t>
  </si>
  <si>
    <t>姶良　太郎</t>
    <rPh sb="0" eb="2">
      <t>アイラ</t>
    </rPh>
    <rPh sb="3" eb="5">
      <t>タロウ</t>
    </rPh>
    <phoneticPr fontId="1"/>
  </si>
  <si>
    <t>加治木　士郎</t>
    <rPh sb="0" eb="3">
      <t>カジキ</t>
    </rPh>
    <rPh sb="4" eb="6">
      <t>シロウ</t>
    </rPh>
    <phoneticPr fontId="1"/>
  </si>
  <si>
    <t>蒲生　花子</t>
    <rPh sb="0" eb="2">
      <t>カモウ</t>
    </rPh>
    <rPh sb="3" eb="5">
      <t>ハナコ</t>
    </rPh>
    <phoneticPr fontId="1"/>
  </si>
  <si>
    <t>支援員</t>
  </si>
  <si>
    <t>補助員</t>
  </si>
  <si>
    <t>◆基本情報</t>
    <rPh sb="1" eb="3">
      <t>キホン</t>
    </rPh>
    <rPh sb="3" eb="5">
      <t>ジョウホウ</t>
    </rPh>
    <phoneticPr fontId="1"/>
  </si>
  <si>
    <t>出勤日数</t>
    <rPh sb="0" eb="2">
      <t>シュッキン</t>
    </rPh>
    <rPh sb="2" eb="4">
      <t>ニッスウ</t>
    </rPh>
    <phoneticPr fontId="1"/>
  </si>
  <si>
    <t>「職員情報」シートを入力する</t>
    <rPh sb="1" eb="3">
      <t>ショクイン</t>
    </rPh>
    <rPh sb="3" eb="5">
      <t>ジョウホウ</t>
    </rPh>
    <rPh sb="10" eb="12">
      <t>ニュウリョク</t>
    </rPh>
    <phoneticPr fontId="1"/>
  </si>
  <si>
    <t>支援員・補助員の欄は、鹿児島県認定資格研修を修了した者を「支援員」、それ以外の者を「補助員」とする。</t>
    <rPh sb="0" eb="2">
      <t>シエン</t>
    </rPh>
    <rPh sb="2" eb="3">
      <t>イン</t>
    </rPh>
    <rPh sb="4" eb="7">
      <t>ホジョイン</t>
    </rPh>
    <rPh sb="8" eb="9">
      <t>ラン</t>
    </rPh>
    <rPh sb="11" eb="14">
      <t>カゴシマ</t>
    </rPh>
    <rPh sb="14" eb="15">
      <t>ケン</t>
    </rPh>
    <rPh sb="15" eb="17">
      <t>ニンテイ</t>
    </rPh>
    <rPh sb="17" eb="19">
      <t>シカク</t>
    </rPh>
    <rPh sb="19" eb="21">
      <t>ケンシュウ</t>
    </rPh>
    <rPh sb="22" eb="24">
      <t>シュウリョウ</t>
    </rPh>
    <rPh sb="26" eb="27">
      <t>モノ</t>
    </rPh>
    <rPh sb="36" eb="38">
      <t>イガイ</t>
    </rPh>
    <rPh sb="39" eb="40">
      <t>モノ</t>
    </rPh>
    <rPh sb="42" eb="45">
      <t>ホジョイン</t>
    </rPh>
    <phoneticPr fontId="1"/>
  </si>
  <si>
    <t>「シフト情報」シートを入力する</t>
    <rPh sb="4" eb="6">
      <t>ジョウホウ</t>
    </rPh>
    <rPh sb="11" eb="13">
      <t>ニュウリョク</t>
    </rPh>
    <phoneticPr fontId="1"/>
  </si>
  <si>
    <t>注意点</t>
    <rPh sb="0" eb="3">
      <t>チュウイテン</t>
    </rPh>
    <phoneticPr fontId="1"/>
  </si>
  <si>
    <t>職員の勤務時間が同じ場合でも、児童クラブの開所時間が異なる場合は、それぞれを登録していただく必要があります。
※その日の開所時間内の労働時間が異なる場合があるためです。
例　左記のシフトA（平日想定）のF（土曜想定）
　　　 開所時間内の労働時間
　　　　Aは、４時間
　　　　Bは、５時間</t>
    <rPh sb="0" eb="2">
      <t>ショクイン</t>
    </rPh>
    <rPh sb="3" eb="5">
      <t>キンム</t>
    </rPh>
    <rPh sb="5" eb="7">
      <t>ジカン</t>
    </rPh>
    <rPh sb="8" eb="9">
      <t>オナ</t>
    </rPh>
    <rPh sb="10" eb="12">
      <t>バアイ</t>
    </rPh>
    <rPh sb="15" eb="17">
      <t>ジドウ</t>
    </rPh>
    <rPh sb="21" eb="23">
      <t>カイショ</t>
    </rPh>
    <rPh sb="23" eb="25">
      <t>ジカン</t>
    </rPh>
    <rPh sb="26" eb="27">
      <t>コト</t>
    </rPh>
    <rPh sb="29" eb="31">
      <t>バアイ</t>
    </rPh>
    <rPh sb="38" eb="40">
      <t>トウロク</t>
    </rPh>
    <rPh sb="46" eb="48">
      <t>ヒツヨウ</t>
    </rPh>
    <rPh sb="58" eb="59">
      <t>ヒ</t>
    </rPh>
    <rPh sb="60" eb="62">
      <t>カイショ</t>
    </rPh>
    <rPh sb="62" eb="64">
      <t>ジカン</t>
    </rPh>
    <rPh sb="64" eb="65">
      <t>ナイ</t>
    </rPh>
    <rPh sb="66" eb="68">
      <t>ロウドウ</t>
    </rPh>
    <rPh sb="68" eb="70">
      <t>ジカン</t>
    </rPh>
    <rPh sb="71" eb="72">
      <t>コト</t>
    </rPh>
    <rPh sb="74" eb="76">
      <t>バアイ</t>
    </rPh>
    <rPh sb="86" eb="87">
      <t>レイ</t>
    </rPh>
    <rPh sb="88" eb="89">
      <t>ヒダリ</t>
    </rPh>
    <rPh sb="89" eb="90">
      <t>キ</t>
    </rPh>
    <rPh sb="96" eb="98">
      <t>ヘイジツ</t>
    </rPh>
    <rPh sb="98" eb="100">
      <t>ソウテイ</t>
    </rPh>
    <rPh sb="106" eb="108">
      <t>ソウテイ</t>
    </rPh>
    <rPh sb="114" eb="116">
      <t>カイショ</t>
    </rPh>
    <rPh sb="116" eb="119">
      <t>ジカンナイ</t>
    </rPh>
    <rPh sb="120" eb="122">
      <t>ロウドウ</t>
    </rPh>
    <rPh sb="122" eb="124">
      <t>ジカン</t>
    </rPh>
    <rPh sb="133" eb="135">
      <t>ジカン</t>
    </rPh>
    <rPh sb="144" eb="146">
      <t>ジカン</t>
    </rPh>
    <phoneticPr fontId="1"/>
  </si>
  <si>
    <t>A平日</t>
    <rPh sb="1" eb="3">
      <t>ヘイジツ</t>
    </rPh>
    <phoneticPr fontId="1"/>
  </si>
  <si>
    <t>A土曜日</t>
    <rPh sb="1" eb="4">
      <t>ドヨウビ</t>
    </rPh>
    <phoneticPr fontId="1"/>
  </si>
  <si>
    <t>A長期休暇</t>
    <rPh sb="1" eb="3">
      <t>チョウキ</t>
    </rPh>
    <rPh sb="3" eb="5">
      <t>キュウカ</t>
    </rPh>
    <phoneticPr fontId="1"/>
  </si>
  <si>
    <t>B平日</t>
    <rPh sb="1" eb="3">
      <t>ヘイジツ</t>
    </rPh>
    <phoneticPr fontId="1"/>
  </si>
  <si>
    <t>B土曜日</t>
    <rPh sb="1" eb="4">
      <t>ドヨウビ</t>
    </rPh>
    <phoneticPr fontId="1"/>
  </si>
  <si>
    <t>B長期休暇</t>
    <rPh sb="1" eb="3">
      <t>チョウキ</t>
    </rPh>
    <rPh sb="3" eb="5">
      <t>キュウカ</t>
    </rPh>
    <phoneticPr fontId="1"/>
  </si>
  <si>
    <t>C平日</t>
    <rPh sb="1" eb="3">
      <t>ヘイジツ</t>
    </rPh>
    <phoneticPr fontId="1"/>
  </si>
  <si>
    <t>C土曜日</t>
    <rPh sb="1" eb="4">
      <t>ドヨウビ</t>
    </rPh>
    <phoneticPr fontId="1"/>
  </si>
  <si>
    <t>C長期休暇</t>
    <rPh sb="1" eb="3">
      <t>チョウキ</t>
    </rPh>
    <rPh sb="3" eb="5">
      <t>キュウカ</t>
    </rPh>
    <phoneticPr fontId="1"/>
  </si>
  <si>
    <t>D平日</t>
    <rPh sb="1" eb="3">
      <t>ヘイジツ</t>
    </rPh>
    <phoneticPr fontId="1"/>
  </si>
  <si>
    <t>D土曜日</t>
    <rPh sb="1" eb="4">
      <t>ドヨウビ</t>
    </rPh>
    <phoneticPr fontId="1"/>
  </si>
  <si>
    <t>D長期休暇</t>
    <rPh sb="1" eb="3">
      <t>チョウキ</t>
    </rPh>
    <rPh sb="3" eb="5">
      <t>キュウカ</t>
    </rPh>
    <phoneticPr fontId="1"/>
  </si>
  <si>
    <t>E平日</t>
    <rPh sb="1" eb="3">
      <t>ヘイジツ</t>
    </rPh>
    <phoneticPr fontId="1"/>
  </si>
  <si>
    <t>E土曜日</t>
    <rPh sb="1" eb="4">
      <t>ドヨウビ</t>
    </rPh>
    <phoneticPr fontId="1"/>
  </si>
  <si>
    <t>E長期休暇</t>
    <rPh sb="1" eb="3">
      <t>チョウキ</t>
    </rPh>
    <rPh sb="3" eb="5">
      <t>キュウカ</t>
    </rPh>
    <phoneticPr fontId="1"/>
  </si>
  <si>
    <t>F平日</t>
    <rPh sb="1" eb="3">
      <t>ヘイジツ</t>
    </rPh>
    <phoneticPr fontId="1"/>
  </si>
  <si>
    <t>F土曜日</t>
    <rPh sb="1" eb="4">
      <t>ドヨウビ</t>
    </rPh>
    <phoneticPr fontId="1"/>
  </si>
  <si>
    <t>F長期休暇</t>
    <rPh sb="1" eb="3">
      <t>チョウキ</t>
    </rPh>
    <rPh sb="3" eb="5">
      <t>キュウカ</t>
    </rPh>
    <phoneticPr fontId="1"/>
  </si>
  <si>
    <t>平日</t>
    <rPh sb="0" eb="2">
      <t>ヘイジツ</t>
    </rPh>
    <phoneticPr fontId="1"/>
  </si>
  <si>
    <t>開所時刻</t>
    <rPh sb="0" eb="4">
      <t>カイショジコク</t>
    </rPh>
    <phoneticPr fontId="1"/>
  </si>
  <si>
    <t>閉所時刻</t>
    <rPh sb="0" eb="2">
      <t>ヘイショ</t>
    </rPh>
    <rPh sb="2" eb="4">
      <t>ジコク</t>
    </rPh>
    <phoneticPr fontId="1"/>
  </si>
  <si>
    <t>土曜日</t>
    <rPh sb="0" eb="3">
      <t>ドヨウビ</t>
    </rPh>
    <phoneticPr fontId="1"/>
  </si>
  <si>
    <t>長期休暇</t>
    <rPh sb="0" eb="2">
      <t>チョウキ</t>
    </rPh>
    <rPh sb="2" eb="4">
      <t>キュウカ</t>
    </rPh>
    <phoneticPr fontId="1"/>
  </si>
  <si>
    <t>その他</t>
    <rPh sb="2" eb="3">
      <t>タ</t>
    </rPh>
    <phoneticPr fontId="1"/>
  </si>
  <si>
    <t>Aその他</t>
    <rPh sb="3" eb="4">
      <t>タ</t>
    </rPh>
    <phoneticPr fontId="1"/>
  </si>
  <si>
    <t>Bその他</t>
    <rPh sb="3" eb="4">
      <t>タ</t>
    </rPh>
    <phoneticPr fontId="1"/>
  </si>
  <si>
    <t>Cその他</t>
    <rPh sb="3" eb="4">
      <t>タ</t>
    </rPh>
    <phoneticPr fontId="1"/>
  </si>
  <si>
    <t>Dその他</t>
    <rPh sb="3" eb="4">
      <t>タ</t>
    </rPh>
    <phoneticPr fontId="1"/>
  </si>
  <si>
    <t>Eその他</t>
    <rPh sb="3" eb="4">
      <t>タ</t>
    </rPh>
    <phoneticPr fontId="1"/>
  </si>
  <si>
    <t>Fその他</t>
    <rPh sb="3" eb="4">
      <t>タ</t>
    </rPh>
    <phoneticPr fontId="1"/>
  </si>
  <si>
    <t>開所時間内
の労働時間
(a-b-c)</t>
    <phoneticPr fontId="1"/>
  </si>
  <si>
    <t>開所時刻前</t>
    <rPh sb="0" eb="2">
      <t>カイショ</t>
    </rPh>
    <rPh sb="2" eb="4">
      <t>ジコク</t>
    </rPh>
    <rPh sb="4" eb="5">
      <t>マエ</t>
    </rPh>
    <phoneticPr fontId="1"/>
  </si>
  <si>
    <t>閉所時刻後</t>
    <rPh sb="0" eb="2">
      <t>ヘイショ</t>
    </rPh>
    <rPh sb="2" eb="4">
      <t>ジコク</t>
    </rPh>
    <rPh sb="4" eb="5">
      <t>ゴ</t>
    </rPh>
    <phoneticPr fontId="1"/>
  </si>
  <si>
    <t>小計(c)</t>
    <rPh sb="0" eb="1">
      <t>ショウ</t>
    </rPh>
    <rPh sb="1" eb="2">
      <t>ケイ</t>
    </rPh>
    <phoneticPr fontId="1"/>
  </si>
  <si>
    <t>G平日</t>
    <rPh sb="1" eb="3">
      <t>ヘイジツ</t>
    </rPh>
    <phoneticPr fontId="1"/>
  </si>
  <si>
    <t>G土曜日</t>
    <rPh sb="1" eb="4">
      <t>ドヨウビ</t>
    </rPh>
    <phoneticPr fontId="1"/>
  </si>
  <si>
    <t>G長期休暇</t>
    <rPh sb="1" eb="3">
      <t>チョウキ</t>
    </rPh>
    <rPh sb="3" eb="5">
      <t>キュウカ</t>
    </rPh>
    <phoneticPr fontId="1"/>
  </si>
  <si>
    <t>Gその他</t>
    <rPh sb="3" eb="4">
      <t>タ</t>
    </rPh>
    <phoneticPr fontId="1"/>
  </si>
  <si>
    <t>H平日</t>
    <rPh sb="1" eb="3">
      <t>ヘイジツ</t>
    </rPh>
    <phoneticPr fontId="1"/>
  </si>
  <si>
    <t>H土曜日</t>
    <rPh sb="1" eb="4">
      <t>ドヨウビ</t>
    </rPh>
    <phoneticPr fontId="1"/>
  </si>
  <si>
    <t>H長期休暇</t>
    <rPh sb="1" eb="3">
      <t>チョウキ</t>
    </rPh>
    <rPh sb="3" eb="5">
      <t>キュウカ</t>
    </rPh>
    <phoneticPr fontId="1"/>
  </si>
  <si>
    <t>Hその他</t>
    <rPh sb="3" eb="4">
      <t>タ</t>
    </rPh>
    <phoneticPr fontId="1"/>
  </si>
  <si>
    <t>I平日</t>
    <rPh sb="1" eb="3">
      <t>ヘイジツ</t>
    </rPh>
    <phoneticPr fontId="1"/>
  </si>
  <si>
    <t>I土曜日</t>
    <rPh sb="1" eb="4">
      <t>ドヨウビ</t>
    </rPh>
    <phoneticPr fontId="1"/>
  </si>
  <si>
    <t>I長期休暇</t>
    <rPh sb="1" eb="3">
      <t>チョウキ</t>
    </rPh>
    <rPh sb="3" eb="5">
      <t>キュウカ</t>
    </rPh>
    <phoneticPr fontId="1"/>
  </si>
  <si>
    <t>Iその他</t>
    <rPh sb="3" eb="4">
      <t>タ</t>
    </rPh>
    <phoneticPr fontId="1"/>
  </si>
  <si>
    <t>J平日</t>
    <rPh sb="1" eb="3">
      <t>ヘイジツ</t>
    </rPh>
    <phoneticPr fontId="1"/>
  </si>
  <si>
    <t>J土曜日</t>
    <rPh sb="1" eb="4">
      <t>ドヨウビ</t>
    </rPh>
    <phoneticPr fontId="1"/>
  </si>
  <si>
    <t>J長期休暇</t>
    <rPh sb="1" eb="3">
      <t>チョウキ</t>
    </rPh>
    <rPh sb="3" eb="5">
      <t>キュウカ</t>
    </rPh>
    <phoneticPr fontId="1"/>
  </si>
  <si>
    <t>Jその他</t>
    <rPh sb="3" eb="4">
      <t>タ</t>
    </rPh>
    <phoneticPr fontId="1"/>
  </si>
  <si>
    <t>K平日</t>
    <rPh sb="1" eb="3">
      <t>ヘイジツ</t>
    </rPh>
    <phoneticPr fontId="1"/>
  </si>
  <si>
    <t>K土曜日</t>
    <rPh sb="1" eb="4">
      <t>ドヨウビ</t>
    </rPh>
    <phoneticPr fontId="1"/>
  </si>
  <si>
    <t>K長期休暇</t>
    <rPh sb="1" eb="3">
      <t>チョウキ</t>
    </rPh>
    <rPh sb="3" eb="5">
      <t>キュウカ</t>
    </rPh>
    <phoneticPr fontId="1"/>
  </si>
  <si>
    <t>Kその他</t>
    <rPh sb="3" eb="4">
      <t>タ</t>
    </rPh>
    <phoneticPr fontId="1"/>
  </si>
  <si>
    <t>L平日</t>
    <rPh sb="1" eb="3">
      <t>ヘイジツ</t>
    </rPh>
    <phoneticPr fontId="1"/>
  </si>
  <si>
    <t>L土曜日</t>
    <rPh sb="1" eb="4">
      <t>ドヨウビ</t>
    </rPh>
    <phoneticPr fontId="1"/>
  </si>
  <si>
    <t>L長期休暇</t>
    <rPh sb="1" eb="3">
      <t>チョウキ</t>
    </rPh>
    <rPh sb="3" eb="5">
      <t>キュウカ</t>
    </rPh>
    <phoneticPr fontId="1"/>
  </si>
  <si>
    <t>Lその他</t>
    <rPh sb="3" eb="4">
      <t>タ</t>
    </rPh>
    <phoneticPr fontId="1"/>
  </si>
  <si>
    <t>M平日</t>
    <rPh sb="1" eb="3">
      <t>ヘイジツ</t>
    </rPh>
    <phoneticPr fontId="1"/>
  </si>
  <si>
    <t>M土曜日</t>
    <rPh sb="1" eb="4">
      <t>ドヨウビ</t>
    </rPh>
    <phoneticPr fontId="1"/>
  </si>
  <si>
    <t>M長期休暇</t>
    <rPh sb="1" eb="3">
      <t>チョウキ</t>
    </rPh>
    <rPh sb="3" eb="5">
      <t>キュウカ</t>
    </rPh>
    <phoneticPr fontId="1"/>
  </si>
  <si>
    <t>Mその他</t>
    <rPh sb="3" eb="4">
      <t>タ</t>
    </rPh>
    <phoneticPr fontId="1"/>
  </si>
  <si>
    <t>N平日</t>
    <rPh sb="1" eb="3">
      <t>ヘイジツ</t>
    </rPh>
    <phoneticPr fontId="1"/>
  </si>
  <si>
    <t>N土曜日</t>
    <rPh sb="1" eb="4">
      <t>ドヨウビ</t>
    </rPh>
    <phoneticPr fontId="1"/>
  </si>
  <si>
    <t>N長期休暇</t>
    <rPh sb="1" eb="3">
      <t>チョウキ</t>
    </rPh>
    <rPh sb="3" eb="5">
      <t>キュウカ</t>
    </rPh>
    <phoneticPr fontId="1"/>
  </si>
  <si>
    <t>Nその他</t>
    <rPh sb="3" eb="4">
      <t>タ</t>
    </rPh>
    <phoneticPr fontId="1"/>
  </si>
  <si>
    <t>O平日</t>
    <rPh sb="1" eb="3">
      <t>ヘイジツ</t>
    </rPh>
    <phoneticPr fontId="1"/>
  </si>
  <si>
    <t>O土曜日</t>
    <rPh sb="1" eb="4">
      <t>ドヨウビ</t>
    </rPh>
    <phoneticPr fontId="1"/>
  </si>
  <si>
    <t>O長期休暇</t>
    <rPh sb="1" eb="3">
      <t>チョウキ</t>
    </rPh>
    <rPh sb="3" eb="5">
      <t>キュウカ</t>
    </rPh>
    <phoneticPr fontId="1"/>
  </si>
  <si>
    <t>Oその他</t>
    <rPh sb="3" eb="4">
      <t>タ</t>
    </rPh>
    <phoneticPr fontId="1"/>
  </si>
  <si>
    <t>開始
時刻</t>
    <rPh sb="0" eb="2">
      <t>カイシ</t>
    </rPh>
    <rPh sb="3" eb="5">
      <t>ジコク</t>
    </rPh>
    <phoneticPr fontId="1"/>
  </si>
  <si>
    <t>退勤
時刻</t>
    <rPh sb="0" eb="2">
      <t>タイキン</t>
    </rPh>
    <rPh sb="3" eb="5">
      <t>ジコク</t>
    </rPh>
    <phoneticPr fontId="1"/>
  </si>
  <si>
    <t>区分</t>
    <rPh sb="0" eb="2">
      <t>クブン</t>
    </rPh>
    <phoneticPr fontId="1"/>
  </si>
  <si>
    <t>開所時間外の集計</t>
    <rPh sb="0" eb="2">
      <t>カイショ</t>
    </rPh>
    <rPh sb="2" eb="4">
      <t>ジカン</t>
    </rPh>
    <rPh sb="4" eb="5">
      <t>ガイ</t>
    </rPh>
    <rPh sb="6" eb="8">
      <t>シュウケイ</t>
    </rPh>
    <phoneticPr fontId="1"/>
  </si>
  <si>
    <t>備考</t>
    <rPh sb="0" eb="2">
      <t>ビコウ</t>
    </rPh>
    <phoneticPr fontId="1"/>
  </si>
  <si>
    <t>勤務
時間数
（a）</t>
    <rPh sb="0" eb="2">
      <t>キンム</t>
    </rPh>
    <rPh sb="3" eb="5">
      <t>ジカン</t>
    </rPh>
    <rPh sb="5" eb="6">
      <t>スウ</t>
    </rPh>
    <phoneticPr fontId="1"/>
  </si>
  <si>
    <t>開所
区分</t>
    <rPh sb="0" eb="2">
      <t>カイショ</t>
    </rPh>
    <rPh sb="3" eb="5">
      <t>クブン</t>
    </rPh>
    <phoneticPr fontId="1"/>
  </si>
  <si>
    <t>◆区分毎の児童クラブの開所・閉所時刻</t>
    <rPh sb="1" eb="3">
      <t>クブン</t>
    </rPh>
    <rPh sb="3" eb="4">
      <t>ゴト</t>
    </rPh>
    <rPh sb="5" eb="7">
      <t>ジドウ</t>
    </rPh>
    <rPh sb="11" eb="13">
      <t>カイショ</t>
    </rPh>
    <rPh sb="14" eb="16">
      <t>ヘイショ</t>
    </rPh>
    <rPh sb="16" eb="18">
      <t>ジコク</t>
    </rPh>
    <phoneticPr fontId="1"/>
  </si>
  <si>
    <t>児童クラブの開所・閉所時刻と児童クラブ職員の勤務時間の入力シート</t>
    <rPh sb="0" eb="2">
      <t>ジドウ</t>
    </rPh>
    <rPh sb="6" eb="8">
      <t>カイショ</t>
    </rPh>
    <rPh sb="9" eb="11">
      <t>ヘイショ</t>
    </rPh>
    <rPh sb="11" eb="13">
      <t>ジコク</t>
    </rPh>
    <rPh sb="27" eb="29">
      <t>ニュウリョク</t>
    </rPh>
    <phoneticPr fontId="1"/>
  </si>
  <si>
    <t>◆職員の勤務形態（シフトの登録）</t>
    <rPh sb="1" eb="3">
      <t>ショクイン</t>
    </rPh>
    <rPh sb="4" eb="8">
      <t>キンムケイタイ</t>
    </rPh>
    <rPh sb="13" eb="15">
      <t>トウロク</t>
    </rPh>
    <phoneticPr fontId="1"/>
  </si>
  <si>
    <t>職員の勤務形態（シフトの登録）の欄は、職員が勤務する開始時刻と終了時刻、その中に含まれる休憩時間を入力する。</t>
    <rPh sb="16" eb="17">
      <t>ラン</t>
    </rPh>
    <rPh sb="19" eb="21">
      <t>ショクイン</t>
    </rPh>
    <rPh sb="22" eb="24">
      <t>キンム</t>
    </rPh>
    <rPh sb="26" eb="28">
      <t>カイシ</t>
    </rPh>
    <rPh sb="28" eb="30">
      <t>ジコク</t>
    </rPh>
    <rPh sb="31" eb="33">
      <t>シュウリョウ</t>
    </rPh>
    <rPh sb="33" eb="35">
      <t>ジコク</t>
    </rPh>
    <rPh sb="38" eb="39">
      <t>ナカ</t>
    </rPh>
    <rPh sb="40" eb="41">
      <t>フク</t>
    </rPh>
    <rPh sb="44" eb="46">
      <t>キュウケイ</t>
    </rPh>
    <rPh sb="46" eb="48">
      <t>ジカン</t>
    </rPh>
    <rPh sb="49" eb="51">
      <t>ニュウリョク</t>
    </rPh>
    <phoneticPr fontId="1"/>
  </si>
  <si>
    <t>区分毎の児童クラブの開所・閉所時刻の欄は、運営規程に定められている内容を区分毎に入力する。</t>
    <rPh sb="18" eb="19">
      <t>ラン</t>
    </rPh>
    <rPh sb="21" eb="23">
      <t>ウンエイ</t>
    </rPh>
    <rPh sb="23" eb="25">
      <t>キテイ</t>
    </rPh>
    <rPh sb="26" eb="27">
      <t>サダ</t>
    </rPh>
    <rPh sb="33" eb="35">
      <t>ナイヨウ</t>
    </rPh>
    <rPh sb="36" eb="38">
      <t>クブン</t>
    </rPh>
    <rPh sb="38" eb="39">
      <t>ゴト</t>
    </rPh>
    <rPh sb="40" eb="42">
      <t>ニュウリョク</t>
    </rPh>
    <phoneticPr fontId="1"/>
  </si>
  <si>
    <t>学校がある日（月～金を想定）</t>
    <rPh sb="0" eb="2">
      <t>ガッコウ</t>
    </rPh>
    <rPh sb="5" eb="6">
      <t>ヒ</t>
    </rPh>
    <rPh sb="7" eb="8">
      <t>ゲツ</t>
    </rPh>
    <rPh sb="9" eb="10">
      <t>キン</t>
    </rPh>
    <rPh sb="11" eb="13">
      <t>ソウテイ</t>
    </rPh>
    <phoneticPr fontId="1"/>
  </si>
  <si>
    <t>上記の３つ以外の運営形態がある場合</t>
    <rPh sb="8" eb="12">
      <t>ウンエイケイタイ</t>
    </rPh>
    <phoneticPr fontId="1"/>
  </si>
  <si>
    <t>平日１日の開所時間数</t>
    <rPh sb="0" eb="2">
      <t>ヘイジツ</t>
    </rPh>
    <rPh sb="3" eb="4">
      <t>ニチ</t>
    </rPh>
    <rPh sb="5" eb="7">
      <t>カイショ</t>
    </rPh>
    <rPh sb="7" eb="9">
      <t>ジカン</t>
    </rPh>
    <rPh sb="9" eb="10">
      <t>スウ</t>
    </rPh>
    <phoneticPr fontId="1"/>
  </si>
  <si>
    <t>内、
休憩時間
(b)</t>
    <rPh sb="0" eb="1">
      <t>ウチ</t>
    </rPh>
    <rPh sb="3" eb="5">
      <t>キュウケイ</t>
    </rPh>
    <rPh sb="5" eb="7">
      <t>ジカン</t>
    </rPh>
    <phoneticPr fontId="1"/>
  </si>
  <si>
    <t>学校が無い日を想定（土曜日）</t>
    <rPh sb="0" eb="2">
      <t>ガッコウ</t>
    </rPh>
    <rPh sb="3" eb="4">
      <t>ナ</t>
    </rPh>
    <rPh sb="5" eb="6">
      <t>ヒ</t>
    </rPh>
    <rPh sb="7" eb="9">
      <t>ソウテイ</t>
    </rPh>
    <rPh sb="10" eb="13">
      <t>ドヨウビ</t>
    </rPh>
    <phoneticPr fontId="1"/>
  </si>
  <si>
    <t>夏休み・冬休み・春休み等</t>
    <rPh sb="0" eb="2">
      <t>ナツヤス</t>
    </rPh>
    <rPh sb="4" eb="6">
      <t>フユヤス</t>
    </rPh>
    <rPh sb="8" eb="10">
      <t>ハルヤス</t>
    </rPh>
    <rPh sb="11" eb="12">
      <t>ナド</t>
    </rPh>
    <phoneticPr fontId="1"/>
  </si>
  <si>
    <t>このシートは、２「シフト情報」に入力した内容が自動で反映されるシートです。</t>
    <rPh sb="12" eb="14">
      <t>ジョウホウ</t>
    </rPh>
    <rPh sb="16" eb="18">
      <t>ニュウリョク</t>
    </rPh>
    <rPh sb="20" eb="22">
      <t>ナイヨウ</t>
    </rPh>
    <rPh sb="23" eb="25">
      <t>ジドウ</t>
    </rPh>
    <rPh sb="26" eb="28">
      <t>ハンエイ</t>
    </rPh>
    <phoneticPr fontId="1"/>
  </si>
  <si>
    <t>担当者が入力する必要はありません。</t>
    <rPh sb="0" eb="3">
      <t>タントウシャ</t>
    </rPh>
    <rPh sb="4" eb="6">
      <t>ニュウリョク</t>
    </rPh>
    <rPh sb="8" eb="10">
      <t>ヒツヨウ</t>
    </rPh>
    <phoneticPr fontId="1"/>
  </si>
  <si>
    <t>「〇月」シートを入力する</t>
    <rPh sb="2" eb="3">
      <t>ツキ</t>
    </rPh>
    <rPh sb="8" eb="10">
      <t>ニュウリョク</t>
    </rPh>
    <phoneticPr fontId="1"/>
  </si>
  <si>
    <t>職員の勤務時刻等</t>
    <rPh sb="0" eb="2">
      <t>ショクイン</t>
    </rPh>
    <rPh sb="3" eb="5">
      <t>キンム</t>
    </rPh>
    <rPh sb="5" eb="7">
      <t>ジコク</t>
    </rPh>
    <rPh sb="7" eb="8">
      <t>ナド</t>
    </rPh>
    <phoneticPr fontId="1"/>
  </si>
  <si>
    <t>当月の開所日数(実績)</t>
    <rPh sb="0" eb="2">
      <t>トウゲツ</t>
    </rPh>
    <rPh sb="3" eb="5">
      <t>カイショ</t>
    </rPh>
    <rPh sb="5" eb="7">
      <t>ニッスウ</t>
    </rPh>
    <rPh sb="8" eb="10">
      <t>ジッセキ</t>
    </rPh>
    <phoneticPr fontId="1"/>
  </si>
  <si>
    <r>
      <t>○○児童クラブ　出勤簿</t>
    </r>
    <r>
      <rPr>
        <b/>
        <sz val="16"/>
        <color theme="1"/>
        <rFont val="UD デジタル 教科書体 N-B"/>
        <family val="1"/>
        <charset val="128"/>
      </rPr>
      <t>（実績）</t>
    </r>
    <rPh sb="2" eb="4">
      <t>ジドウ</t>
    </rPh>
    <rPh sb="8" eb="10">
      <t>シュッキン</t>
    </rPh>
    <rPh sb="10" eb="11">
      <t>ボ</t>
    </rPh>
    <rPh sb="12" eb="14">
      <t>ジッセキ</t>
    </rPh>
    <phoneticPr fontId="1"/>
  </si>
  <si>
    <t>① 当月の開所日数を入力する。</t>
    <rPh sb="2" eb="4">
      <t>トウゲツ</t>
    </rPh>
    <rPh sb="5" eb="7">
      <t>カイショ</t>
    </rPh>
    <rPh sb="7" eb="9">
      <t>ニッスウ</t>
    </rPh>
    <rPh sb="10" eb="12">
      <t>ニュウリョク</t>
    </rPh>
    <phoneticPr fontId="1"/>
  </si>
  <si>
    <t>② 開所区分の欄は、日付を参照し、自動で入力されるが、必要に応じて変更する。</t>
    <rPh sb="2" eb="4">
      <t>カイショ</t>
    </rPh>
    <rPh sb="4" eb="6">
      <t>クブン</t>
    </rPh>
    <rPh sb="7" eb="8">
      <t>ラン</t>
    </rPh>
    <rPh sb="10" eb="12">
      <t>ヒヅケ</t>
    </rPh>
    <rPh sb="13" eb="15">
      <t>サンショウ</t>
    </rPh>
    <rPh sb="17" eb="19">
      <t>ジドウ</t>
    </rPh>
    <rPh sb="20" eb="22">
      <t>ニュウリョク</t>
    </rPh>
    <rPh sb="27" eb="29">
      <t>ヒツヨウ</t>
    </rPh>
    <rPh sb="30" eb="31">
      <t>オウ</t>
    </rPh>
    <rPh sb="33" eb="35">
      <t>ヘンコウ</t>
    </rPh>
    <phoneticPr fontId="1"/>
  </si>
  <si>
    <t>③ 表上段に職員の「氏名」を選択し、その職員が出勤した日毎に「シフト」を選択する。</t>
    <rPh sb="2" eb="3">
      <t>ヒョウ</t>
    </rPh>
    <rPh sb="3" eb="5">
      <t>ジョウダン</t>
    </rPh>
    <rPh sb="6" eb="8">
      <t>ショクイン</t>
    </rPh>
    <rPh sb="10" eb="12">
      <t>シメイ</t>
    </rPh>
    <rPh sb="14" eb="16">
      <t>センタク</t>
    </rPh>
    <rPh sb="20" eb="22">
      <t>ショクイン</t>
    </rPh>
    <rPh sb="23" eb="25">
      <t>シュッキン</t>
    </rPh>
    <rPh sb="27" eb="28">
      <t>ヒ</t>
    </rPh>
    <rPh sb="28" eb="29">
      <t>ゴト</t>
    </rPh>
    <rPh sb="36" eb="38">
      <t>センタク</t>
    </rPh>
    <phoneticPr fontId="1"/>
  </si>
  <si>
    <t>このシートは、各月の事業所の職員の勤務実績を入力するシートです。</t>
    <rPh sb="7" eb="8">
      <t>カク</t>
    </rPh>
    <rPh sb="8" eb="9">
      <t>ツキ</t>
    </rPh>
    <rPh sb="10" eb="13">
      <t>ジギョウショ</t>
    </rPh>
    <rPh sb="14" eb="16">
      <t>ショクイン</t>
    </rPh>
    <rPh sb="17" eb="19">
      <t>キンム</t>
    </rPh>
    <rPh sb="19" eb="21">
      <t>ジッセキ</t>
    </rPh>
    <rPh sb="22" eb="24">
      <t>ニュウリョク</t>
    </rPh>
    <phoneticPr fontId="1"/>
  </si>
  <si>
    <t>青の箇所のみ、入力してください。</t>
    <rPh sb="0" eb="1">
      <t>アオ</t>
    </rPh>
    <rPh sb="2" eb="4">
      <t>カショ</t>
    </rPh>
    <rPh sb="7" eb="9">
      <t>ニュウリョク</t>
    </rPh>
    <phoneticPr fontId="1"/>
  </si>
  <si>
    <t>◆ 本実績報告書の目的について</t>
    <rPh sb="2" eb="3">
      <t>ホン</t>
    </rPh>
    <rPh sb="3" eb="5">
      <t>ジッセキ</t>
    </rPh>
    <rPh sb="5" eb="8">
      <t>ホウコクショ</t>
    </rPh>
    <rPh sb="9" eb="11">
      <t>モクテキ</t>
    </rPh>
    <phoneticPr fontId="1"/>
  </si>
  <si>
    <t>◆ 使用の手引きを次のとおり作成しましたので、参考にしてください。</t>
    <rPh sb="2" eb="4">
      <t>シヨウ</t>
    </rPh>
    <rPh sb="5" eb="7">
      <t>テビ</t>
    </rPh>
    <rPh sb="9" eb="10">
      <t>ツギ</t>
    </rPh>
    <rPh sb="14" eb="16">
      <t>サクセイ</t>
    </rPh>
    <rPh sb="23" eb="25">
      <t>サンコウ</t>
    </rPh>
    <phoneticPr fontId="1"/>
  </si>
  <si>
    <t>このシートは自動計算シートとなっていますので、入力は不要です。</t>
    <rPh sb="6" eb="10">
      <t>ジドウケイサン</t>
    </rPh>
    <rPh sb="23" eb="25">
      <t>ニュウリョク</t>
    </rPh>
    <rPh sb="26" eb="28">
      <t>フヨウ</t>
    </rPh>
    <phoneticPr fontId="1"/>
  </si>
  <si>
    <t>次の内容を整理・確認するために行う。</t>
    <rPh sb="0" eb="1">
      <t>ツギ</t>
    </rPh>
    <rPh sb="2" eb="4">
      <t>ナイヨウ</t>
    </rPh>
    <rPh sb="5" eb="7">
      <t>セイリ</t>
    </rPh>
    <rPh sb="8" eb="10">
      <t>カクニン</t>
    </rPh>
    <rPh sb="15" eb="16">
      <t>オコナ</t>
    </rPh>
    <phoneticPr fontId="1"/>
  </si>
  <si>
    <t/>
  </si>
  <si>
    <t>霧島　一郎</t>
    <rPh sb="0" eb="2">
      <t>キリシマ</t>
    </rPh>
    <rPh sb="3" eb="5">
      <t>イチロウ</t>
    </rPh>
    <phoneticPr fontId="1"/>
  </si>
  <si>
    <t>鹿児島　次郎</t>
    <rPh sb="0" eb="3">
      <t>カゴシマ</t>
    </rPh>
    <rPh sb="4" eb="6">
      <t>ジロウ</t>
    </rPh>
    <phoneticPr fontId="1"/>
  </si>
  <si>
    <t>例</t>
    <rPh sb="0" eb="1">
      <t>レイ</t>
    </rPh>
    <phoneticPr fontId="1"/>
  </si>
  <si>
    <t>労働時間数の合計</t>
    <rPh sb="0" eb="2">
      <t>ロウドウ</t>
    </rPh>
    <rPh sb="2" eb="5">
      <t>ジカンスウ</t>
    </rPh>
    <rPh sb="6" eb="8">
      <t>ゴウケイ</t>
    </rPh>
    <phoneticPr fontId="1"/>
  </si>
  <si>
    <t>月当たりの
常勤の要件確認</t>
    <rPh sb="0" eb="1">
      <t>ツキ</t>
    </rPh>
    <rPh sb="1" eb="2">
      <t>ア</t>
    </rPh>
    <rPh sb="6" eb="8">
      <t>ジョウキン</t>
    </rPh>
    <rPh sb="9" eb="11">
      <t>ヨウケン</t>
    </rPh>
    <rPh sb="11" eb="13">
      <t>カクニン</t>
    </rPh>
    <phoneticPr fontId="1"/>
  </si>
  <si>
    <t>●子ども家庭庁Q&amp;A No.57より（抜粋）</t>
    <rPh sb="19" eb="21">
      <t>バッスイ</t>
    </rPh>
    <phoneticPr fontId="1"/>
  </si>
  <si>
    <r>
      <t>運営規程どおりに開所した場合の１週間の総開所時間数（40時間を超える場合は40時間を上限とする。また、長期休業期間以外の学校休業日（土曜日や日曜日等）に８時間以上開所している事業所において、</t>
    </r>
    <r>
      <rPr>
        <sz val="13"/>
        <color rgb="FFFF0000"/>
        <rFont val="UD デジタル 教科書体 N-B"/>
        <family val="1"/>
        <charset val="128"/>
      </rPr>
      <t>週４日以上育成支援の業務に従事する者については、「平日の平均開所時間数に週の開所日数を乗じた時間」で算出することも可能とする。</t>
    </r>
    <r>
      <rPr>
        <sz val="13"/>
        <color theme="1"/>
        <rFont val="UD デジタル 教科書体 N-B"/>
        <family val="1"/>
        <charset val="128"/>
      </rPr>
      <t>）の８割以上を育成支援の業務に従事する職員も対象に含める。この場合の総開所時間数は小学校の長期休業期間を除いた平均的な１週間から算出すること。</t>
    </r>
    <phoneticPr fontId="1"/>
  </si>
  <si>
    <t>◆注意点</t>
    <rPh sb="1" eb="4">
      <t>チュウイテン</t>
    </rPh>
    <phoneticPr fontId="1"/>
  </si>
  <si>
    <t>※児童クラブに勤務している全職員分の入力を求めるものではありません。</t>
    <rPh sb="1" eb="3">
      <t>ジドウ</t>
    </rPh>
    <rPh sb="7" eb="9">
      <t>キンム</t>
    </rPh>
    <rPh sb="13" eb="14">
      <t>ゼン</t>
    </rPh>
    <rPh sb="14" eb="16">
      <t>ショクイン</t>
    </rPh>
    <rPh sb="16" eb="17">
      <t>ブン</t>
    </rPh>
    <rPh sb="18" eb="20">
      <t>ニュウリョク</t>
    </rPh>
    <rPh sb="21" eb="22">
      <t>モト</t>
    </rPh>
    <phoneticPr fontId="1"/>
  </si>
  <si>
    <t>「勤務時間」シートについて</t>
    <rPh sb="1" eb="5">
      <t>キンムジカン</t>
    </rPh>
    <phoneticPr fontId="1"/>
  </si>
  <si>
    <t>令和７年度からの新規区分の「放課後児童支援員（常勤職員に限る。）を２名以上配置した場合」の常勤職員の勤務状況を確認するため</t>
    <rPh sb="50" eb="54">
      <t>キンムジョウキョウ</t>
    </rPh>
    <rPh sb="55" eb="57">
      <t>カクニン</t>
    </rPh>
    <phoneticPr fontId="1"/>
  </si>
  <si>
    <t>F</t>
  </si>
  <si>
    <t>H</t>
  </si>
  <si>
    <t>勤務予定日（５時間）を終日（もしくは２時間）、年休を取得した際には、その日は、年休取得時間も含めて５時間勤務として入力する。</t>
    <rPh sb="4" eb="5">
      <t>ヒ</t>
    </rPh>
    <rPh sb="7" eb="9">
      <t>ジカン</t>
    </rPh>
    <rPh sb="11" eb="13">
      <t>シュウジツ</t>
    </rPh>
    <rPh sb="19" eb="21">
      <t>ジカン</t>
    </rPh>
    <rPh sb="30" eb="31">
      <t>サイ</t>
    </rPh>
    <rPh sb="39" eb="41">
      <t>ネンキュウ</t>
    </rPh>
    <rPh sb="41" eb="45">
      <t>シュトクジカン</t>
    </rPh>
    <rPh sb="46" eb="47">
      <t>フク</t>
    </rPh>
    <rPh sb="50" eb="52">
      <t>ジカン</t>
    </rPh>
    <rPh sb="52" eb="54">
      <t>キンム</t>
    </rPh>
    <phoneticPr fontId="1"/>
  </si>
  <si>
    <t>※</t>
    <phoneticPr fontId="1"/>
  </si>
  <si>
    <t>このシートは、対象となる常勤職員の氏名等に関する情報を入力するシートです。</t>
    <rPh sb="7" eb="9">
      <t>タイショウ</t>
    </rPh>
    <rPh sb="12" eb="14">
      <t>ジョウキン</t>
    </rPh>
    <rPh sb="14" eb="16">
      <t>ショクイン</t>
    </rPh>
    <rPh sb="17" eb="19">
      <t>シメイ</t>
    </rPh>
    <rPh sb="19" eb="20">
      <t>トウ</t>
    </rPh>
    <rPh sb="21" eb="22">
      <t>カン</t>
    </rPh>
    <rPh sb="24" eb="26">
      <t>ジョウホウ</t>
    </rPh>
    <rPh sb="27" eb="29">
      <t>ニュウリョク</t>
    </rPh>
    <phoneticPr fontId="1"/>
  </si>
  <si>
    <t>このシートは、対象となる常勤職員が勤務する時間帯等と児童クラブの開所・閉所時刻を入力するシートです。</t>
    <rPh sb="7" eb="9">
      <t>タイショウ</t>
    </rPh>
    <rPh sb="12" eb="14">
      <t>ジョウキン</t>
    </rPh>
    <rPh sb="14" eb="16">
      <t>ショクイン</t>
    </rPh>
    <rPh sb="17" eb="19">
      <t>キンム</t>
    </rPh>
    <rPh sb="21" eb="24">
      <t>ジカンタイ</t>
    </rPh>
    <rPh sb="24" eb="25">
      <t>ナド</t>
    </rPh>
    <rPh sb="26" eb="28">
      <t>ジドウ</t>
    </rPh>
    <rPh sb="32" eb="34">
      <t>カイショ</t>
    </rPh>
    <rPh sb="35" eb="37">
      <t>ヘイショ</t>
    </rPh>
    <rPh sb="37" eb="39">
      <t>ジコク</t>
    </rPh>
    <rPh sb="40" eb="42">
      <t>ニュウリョク</t>
    </rPh>
    <phoneticPr fontId="1"/>
  </si>
  <si>
    <r>
      <t xml:space="preserve">実績を入力するシートにある「月当たりの常勤の要件確認」は、
</t>
    </r>
    <r>
      <rPr>
        <sz val="14"/>
        <color rgb="FFFF0000"/>
        <rFont val="UD デジタル 教科書体 N-B"/>
        <family val="1"/>
        <charset val="128"/>
      </rPr>
      <t xml:space="preserve">「長期休業期間以外の学校休業日（土曜日や日曜日等）に８時間以上開所している事業所において、週４日以上育成支援の業務に従事する者は、「平日の平均開所時間数に週の開所日数を乗じた時間」で算出できる」
</t>
    </r>
    <r>
      <rPr>
        <sz val="14"/>
        <rFont val="UD デジタル 教科書体 N-B"/>
        <family val="1"/>
        <charset val="128"/>
      </rPr>
      <t>の内容を</t>
    </r>
    <r>
      <rPr>
        <sz val="14"/>
        <color theme="1"/>
        <rFont val="UD デジタル 教科書体 N-B"/>
        <family val="1"/>
        <charset val="128"/>
      </rPr>
      <t>前提としていることと、
国は月単位ではなく、週単位で平均開所時間数の８割以上を満たす必要があることを示しているため、</t>
    </r>
    <r>
      <rPr>
        <sz val="14"/>
        <color rgb="FFFF0000"/>
        <rFont val="UD デジタル 教科書体 N-B"/>
        <family val="1"/>
        <charset val="128"/>
      </rPr>
      <t>上記の月当たりは目安としてご理解ください。</t>
    </r>
    <rPh sb="0" eb="2">
      <t>ジッセキ</t>
    </rPh>
    <rPh sb="3" eb="5">
      <t>ニュウリョク</t>
    </rPh>
    <rPh sb="129" eb="131">
      <t>ナイヨウ</t>
    </rPh>
    <rPh sb="132" eb="134">
      <t>ゼンテイ</t>
    </rPh>
    <rPh sb="144" eb="145">
      <t>クニ</t>
    </rPh>
    <rPh sb="146" eb="147">
      <t>ツキ</t>
    </rPh>
    <rPh sb="147" eb="149">
      <t>タンイ</t>
    </rPh>
    <rPh sb="154" eb="155">
      <t>シュウ</t>
    </rPh>
    <rPh sb="155" eb="157">
      <t>タンイ</t>
    </rPh>
    <rPh sb="158" eb="160">
      <t>ヘイキン</t>
    </rPh>
    <rPh sb="160" eb="162">
      <t>カイショ</t>
    </rPh>
    <rPh sb="162" eb="165">
      <t>ジカンスウ</t>
    </rPh>
    <rPh sb="167" eb="168">
      <t>ワリ</t>
    </rPh>
    <rPh sb="168" eb="170">
      <t>イジョウ</t>
    </rPh>
    <rPh sb="171" eb="172">
      <t>ミ</t>
    </rPh>
    <rPh sb="174" eb="176">
      <t>ヒツヨウ</t>
    </rPh>
    <rPh sb="182" eb="183">
      <t>シメ</t>
    </rPh>
    <rPh sb="190" eb="192">
      <t>ジョウキ</t>
    </rPh>
    <rPh sb="193" eb="194">
      <t>ツキ</t>
    </rPh>
    <rPh sb="194" eb="195">
      <t>ア</t>
    </rPh>
    <rPh sb="198" eb="200">
      <t>メヤス</t>
    </rPh>
    <rPh sb="204" eb="206">
      <t>リカイ</t>
    </rPh>
    <phoneticPr fontId="1"/>
  </si>
  <si>
    <t>支援員</t>
    <rPh sb="0" eb="3">
      <t>シエンイン</t>
    </rPh>
    <phoneticPr fontId="1"/>
  </si>
  <si>
    <t>雇用契約等の内容を基に勤務表を作成した後に、年休を取得した場合は、年休取得分も勤務したとみなして入力してください。天災</t>
    <rPh sb="22" eb="24">
      <t>ネンキュウ</t>
    </rPh>
    <rPh sb="25" eb="27">
      <t>シュトク</t>
    </rPh>
    <rPh sb="29" eb="31">
      <t>バアイ</t>
    </rPh>
    <rPh sb="33" eb="35">
      <t>ネンキュウ</t>
    </rPh>
    <rPh sb="35" eb="38">
      <t>シュトクブン</t>
    </rPh>
    <rPh sb="39" eb="41">
      <t>キンム</t>
    </rPh>
    <rPh sb="48" eb="50">
      <t>ニュウリョク</t>
    </rPh>
    <rPh sb="57" eb="59">
      <t>テンサイ</t>
    </rPh>
    <phoneticPr fontId="1"/>
  </si>
  <si>
    <t>天災等で臨時閉所となった場合は、備考欄に臨時閉所と記載し、開所していた場合の勤務内容を入力してください。</t>
    <rPh sb="0" eb="2">
      <t>テンサイ</t>
    </rPh>
    <rPh sb="2" eb="3">
      <t>ナド</t>
    </rPh>
    <rPh sb="4" eb="6">
      <t>リンジ</t>
    </rPh>
    <rPh sb="6" eb="8">
      <t>ヘイショ</t>
    </rPh>
    <rPh sb="12" eb="14">
      <t>バアイ</t>
    </rPh>
    <rPh sb="16" eb="18">
      <t>ビコウ</t>
    </rPh>
    <rPh sb="18" eb="19">
      <t>ラン</t>
    </rPh>
    <rPh sb="20" eb="22">
      <t>リンジ</t>
    </rPh>
    <rPh sb="22" eb="24">
      <t>ヘイショ</t>
    </rPh>
    <rPh sb="25" eb="27">
      <t>キサイ</t>
    </rPh>
    <rPh sb="29" eb="31">
      <t>カイショ</t>
    </rPh>
    <rPh sb="35" eb="37">
      <t>バアイ</t>
    </rPh>
    <rPh sb="38" eb="40">
      <t>キンム</t>
    </rPh>
    <rPh sb="40" eb="42">
      <t>ナイヨウ</t>
    </rPh>
    <rPh sb="43" eb="45">
      <t>ニュウリョク</t>
    </rPh>
    <phoneticPr fontId="1"/>
  </si>
  <si>
    <t>長期休暇</t>
  </si>
  <si>
    <t>G</t>
  </si>
  <si>
    <t>台風により臨時閉所</t>
    <rPh sb="0" eb="2">
      <t>タイフウ</t>
    </rPh>
    <rPh sb="5" eb="7">
      <t>リンジ</t>
    </rPh>
    <rPh sb="7" eb="9">
      <t>ヘイショ</t>
    </rPh>
    <phoneticPr fontId="1"/>
  </si>
  <si>
    <t>　の箇所のみとなります。</t>
    <rPh sb="2" eb="4">
      <t>カショ</t>
    </rPh>
    <phoneticPr fontId="1"/>
  </si>
  <si>
    <t>〇共通ルール</t>
    <rPh sb="1" eb="3">
      <t>キョウツウ</t>
    </rPh>
    <phoneticPr fontId="1"/>
  </si>
  <si>
    <t>　入力する場所（セル）は、</t>
    <rPh sb="1" eb="3">
      <t>ニュウリョク</t>
    </rPh>
    <rPh sb="5" eb="7">
      <t>バショ</t>
    </rPh>
    <phoneticPr fontId="1"/>
  </si>
  <si>
    <t>I</t>
  </si>
  <si>
    <t>火</t>
  </si>
  <si>
    <t>水</t>
  </si>
  <si>
    <t>木</t>
  </si>
  <si>
    <t>金</t>
  </si>
  <si>
    <t>土</t>
  </si>
  <si>
    <t>日</t>
  </si>
  <si>
    <t>　</t>
  </si>
  <si>
    <t>月</t>
  </si>
  <si>
    <t>平日</t>
  </si>
  <si>
    <t>土曜日</t>
  </si>
  <si>
    <t>〇</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</si>
</sst>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m/d"/>
    <numFmt numFmtId="177" formatCode="[$-F400]h:mm:ss\ AM/PM"/>
    <numFmt numFmtId="178" formatCode="h:mm;@"/>
    <numFmt numFmtId="179" formatCode="0_);[Red]\(0\)"/>
    <numFmt numFmtId="180" formatCode="[h]:mm"/>
    <numFmt numFmtId="181" formatCode="##&quot;日&quot;"/>
    <numFmt numFmtId="182" formatCode="#&quot; 時間&quot;"/>
  </numFmts>
  <fonts count="4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b/>
      <sz val="16"/>
      <color theme="1"/>
      <name val="ＭＳ Ｐゴシック"/>
      <family val="3"/>
      <charset val="128"/>
      <scheme val="minor"/>
    </font>
    <font>
      <sz val="11"/>
      <color theme="1"/>
      <name val="UD デジタル 教科書体 N-B"/>
      <family val="1"/>
      <charset val="128"/>
    </font>
    <font>
      <b/>
      <sz val="12"/>
      <color theme="1"/>
      <name val="UD デジタル 教科書体 N-B"/>
      <family val="1"/>
      <charset val="128"/>
    </font>
    <font>
      <b/>
      <sz val="20"/>
      <color theme="1"/>
      <name val="UD デジタル 教科書体 N-B"/>
      <family val="1"/>
      <charset val="128"/>
    </font>
    <font>
      <sz val="12"/>
      <color theme="1"/>
      <name val="UD デジタル 教科書体 N-B"/>
      <family val="1"/>
      <charset val="128"/>
    </font>
    <font>
      <sz val="9"/>
      <color theme="1"/>
      <name val="UD デジタル 教科書体 N-B"/>
      <family val="1"/>
      <charset val="128"/>
    </font>
    <font>
      <sz val="10"/>
      <color theme="1"/>
      <name val="UD デジタル 教科書体 N-B"/>
      <family val="1"/>
      <charset val="128"/>
    </font>
    <font>
      <sz val="6"/>
      <color theme="1"/>
      <name val="UD デジタル 教科書体 N-B"/>
      <family val="1"/>
      <charset val="128"/>
    </font>
    <font>
      <sz val="11"/>
      <name val="UD デジタル 教科書体 N-B"/>
      <family val="1"/>
      <charset val="128"/>
    </font>
    <font>
      <sz val="8"/>
      <color theme="1"/>
      <name val="UD デジタル 教科書体 N-B"/>
      <family val="1"/>
      <charset val="128"/>
    </font>
    <font>
      <sz val="14"/>
      <color theme="1"/>
      <name val="UD デジタル 教科書体 N-B"/>
      <family val="1"/>
      <charset val="128"/>
    </font>
    <font>
      <sz val="9"/>
      <color indexed="81"/>
      <name val="ＭＳ Ｐゴシック"/>
      <family val="3"/>
      <charset val="128"/>
    </font>
    <font>
      <b/>
      <sz val="9"/>
      <color indexed="81"/>
      <name val="ＭＳ Ｐゴシック"/>
      <family val="3"/>
      <charset val="128"/>
    </font>
    <font>
      <sz val="8"/>
      <color indexed="81"/>
      <name val="ＭＳ Ｐゴシック"/>
      <family val="3"/>
      <charset val="128"/>
    </font>
    <font>
      <sz val="18"/>
      <color rgb="FFFF0000"/>
      <name val="ＭＳ Ｐゴシック"/>
      <family val="2"/>
      <charset val="128"/>
      <scheme val="minor"/>
    </font>
    <font>
      <sz val="18"/>
      <color rgb="FFFF0000"/>
      <name val="ＭＳ Ｐゴシック"/>
      <family val="3"/>
      <charset val="128"/>
      <scheme val="minor"/>
    </font>
    <font>
      <b/>
      <sz val="11"/>
      <color rgb="FFFF0000"/>
      <name val="ＭＳ Ｐゴシック"/>
      <family val="3"/>
      <charset val="128"/>
      <scheme val="minor"/>
    </font>
    <font>
      <sz val="11"/>
      <name val="ＭＳ Ｐゴシック"/>
      <family val="3"/>
      <charset val="128"/>
      <scheme val="minor"/>
    </font>
    <font>
      <sz val="10"/>
      <color theme="1"/>
      <name val="ＭＳ Ｐゴシック"/>
      <family val="2"/>
      <charset val="128"/>
      <scheme val="minor"/>
    </font>
    <font>
      <b/>
      <sz val="18"/>
      <color rgb="FFFF0000"/>
      <name val="ＭＳ Ｐゴシック"/>
      <family val="3"/>
      <charset val="128"/>
      <scheme val="minor"/>
    </font>
    <font>
      <b/>
      <sz val="8"/>
      <color indexed="81"/>
      <name val="ＭＳ Ｐゴシック"/>
      <family val="3"/>
      <charset val="128"/>
    </font>
    <font>
      <sz val="8"/>
      <color theme="1"/>
      <name val="ＭＳ Ｐゴシック"/>
      <family val="2"/>
      <charset val="128"/>
      <scheme val="minor"/>
    </font>
    <font>
      <b/>
      <sz val="16"/>
      <color theme="1"/>
      <name val="UD デジタル 教科書体 N-B"/>
      <family val="1"/>
      <charset val="128"/>
    </font>
    <font>
      <sz val="14"/>
      <color rgb="FFFF0000"/>
      <name val="UD デジタル 教科書体 N-B"/>
      <family val="1"/>
      <charset val="128"/>
    </font>
    <font>
      <sz val="16"/>
      <color theme="1"/>
      <name val="UD デジタル 教科書体 N-B"/>
      <family val="1"/>
      <charset val="128"/>
    </font>
    <font>
      <sz val="6"/>
      <color theme="1"/>
      <name val="ＭＳ Ｐゴシック"/>
      <family val="3"/>
      <charset val="128"/>
      <scheme val="minor"/>
    </font>
    <font>
      <b/>
      <sz val="14"/>
      <color theme="1"/>
      <name val="ＭＳ Ｐゴシック"/>
      <family val="3"/>
      <charset val="128"/>
      <scheme val="minor"/>
    </font>
    <font>
      <sz val="13"/>
      <color theme="1"/>
      <name val="UD デジタル 教科書体 N-B"/>
      <family val="1"/>
      <charset val="128"/>
    </font>
    <font>
      <sz val="13"/>
      <color rgb="FFFF0000"/>
      <name val="UD デジタル 教科書体 N-B"/>
      <family val="1"/>
      <charset val="128"/>
    </font>
    <font>
      <sz val="14"/>
      <name val="UD デジタル 教科書体 N-B"/>
      <family val="1"/>
      <charset val="128"/>
    </font>
    <font>
      <sz val="12"/>
      <color rgb="FFFF0000"/>
      <name val="UD デジタル 教科書体 N-B"/>
      <family val="1"/>
      <charset val="128"/>
    </font>
    <font>
      <sz val="22"/>
      <color theme="1"/>
      <name val="UD デジタル 教科書体 N-B"/>
      <family val="1"/>
      <charset val="128"/>
    </font>
    <font>
      <sz val="24"/>
      <color theme="1"/>
      <name val="UD デジタル 教科書体 N-B"/>
      <family val="1"/>
      <charset val="128"/>
    </font>
    <font>
      <sz val="12"/>
      <name val="UD デジタル 教科書体 N-B"/>
      <family val="1"/>
      <charset val="128"/>
    </font>
    <font>
      <sz val="11"/>
      <color rgb="FFFF0000"/>
      <name val="UD デジタル 教科書体 N-B"/>
      <family val="1"/>
      <charset val="128"/>
    </font>
    <font>
      <sz val="11"/>
      <color indexed="81"/>
      <name val="ＭＳ Ｐゴシック"/>
      <family val="3"/>
      <charset val="128"/>
    </font>
    <font>
      <b/>
      <sz val="11"/>
      <color indexed="81"/>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63">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thin">
        <color indexed="64"/>
      </top>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double">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1">
    <xf numFmtId="0" fontId="0" fillId="0" borderId="0">
      <alignment vertical="center"/>
    </xf>
  </cellStyleXfs>
  <cellXfs count="285">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0" fillId="0" borderId="27" xfId="0" applyBorder="1" applyAlignment="1">
      <alignment horizontal="center" vertical="center"/>
    </xf>
    <xf numFmtId="0" fontId="0" fillId="0" borderId="28" xfId="0" applyBorder="1" applyAlignment="1">
      <alignment horizontal="center" vertical="center"/>
    </xf>
    <xf numFmtId="177" fontId="0" fillId="0" borderId="0" xfId="0" applyNumberFormat="1">
      <alignment vertical="center"/>
    </xf>
    <xf numFmtId="0" fontId="0" fillId="0" borderId="0" xfId="0" applyAlignment="1">
      <alignment vertical="center" shrinkToFit="1"/>
    </xf>
    <xf numFmtId="0" fontId="0" fillId="0" borderId="37" xfId="0" applyFill="1" applyBorder="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20" fontId="0" fillId="2" borderId="8" xfId="0" applyNumberFormat="1" applyFill="1" applyBorder="1" applyAlignment="1">
      <alignment horizontal="center" vertical="center"/>
    </xf>
    <xf numFmtId="20" fontId="0" fillId="0" borderId="37" xfId="0" applyNumberFormat="1" applyFill="1" applyBorder="1" applyAlignment="1">
      <alignment horizontal="center" vertical="center"/>
    </xf>
    <xf numFmtId="20" fontId="0" fillId="0" borderId="39" xfId="0" applyNumberFormat="1" applyFill="1" applyBorder="1" applyAlignment="1">
      <alignment vertical="center" shrinkToFit="1"/>
    </xf>
    <xf numFmtId="20" fontId="0" fillId="0" borderId="28" xfId="0" applyNumberFormat="1" applyFill="1" applyBorder="1" applyAlignment="1">
      <alignment horizontal="center" vertical="center"/>
    </xf>
    <xf numFmtId="20" fontId="0" fillId="0" borderId="3" xfId="0" applyNumberFormat="1" applyFill="1" applyBorder="1" applyAlignment="1">
      <alignment vertical="center" shrinkToFit="1"/>
    </xf>
    <xf numFmtId="20" fontId="0" fillId="0" borderId="27" xfId="0" applyNumberFormat="1" applyFill="1" applyBorder="1" applyAlignment="1">
      <alignment horizontal="center" vertical="center"/>
    </xf>
    <xf numFmtId="20" fontId="0" fillId="0" borderId="6" xfId="0" applyNumberFormat="1" applyFill="1" applyBorder="1" applyAlignment="1">
      <alignment vertical="center" shrinkToFit="1"/>
    </xf>
    <xf numFmtId="20" fontId="0" fillId="2" borderId="2" xfId="0" applyNumberFormat="1" applyFill="1" applyBorder="1" applyAlignment="1">
      <alignment horizontal="center" vertical="center"/>
    </xf>
    <xf numFmtId="20" fontId="0" fillId="2" borderId="1" xfId="0" applyNumberFormat="1" applyFill="1" applyBorder="1" applyAlignment="1">
      <alignment horizontal="center" vertical="center"/>
    </xf>
    <xf numFmtId="20" fontId="0" fillId="2" borderId="34" xfId="0" applyNumberFormat="1" applyFill="1" applyBorder="1" applyAlignment="1">
      <alignment horizontal="center" vertical="center"/>
    </xf>
    <xf numFmtId="20" fontId="0" fillId="2" borderId="7" xfId="0" applyNumberFormat="1" applyFill="1" applyBorder="1" applyAlignment="1">
      <alignment horizontal="center" vertical="center"/>
    </xf>
    <xf numFmtId="20" fontId="0" fillId="2" borderId="33" xfId="0" applyNumberFormat="1" applyFill="1" applyBorder="1" applyAlignment="1">
      <alignment horizontal="center" vertical="center"/>
    </xf>
    <xf numFmtId="20" fontId="0" fillId="2" borderId="25" xfId="0" applyNumberFormat="1" applyFill="1" applyBorder="1" applyAlignment="1">
      <alignment horizontal="center" vertical="center"/>
    </xf>
    <xf numFmtId="0" fontId="0" fillId="2" borderId="37" xfId="0" applyFill="1" applyBorder="1" applyAlignment="1">
      <alignment horizontal="center" vertical="center"/>
    </xf>
    <xf numFmtId="0" fontId="0" fillId="2" borderId="28" xfId="0" applyFill="1" applyBorder="1" applyAlignment="1">
      <alignment horizontal="center" vertical="center"/>
    </xf>
    <xf numFmtId="0" fontId="0" fillId="2" borderId="27" xfId="0" applyFill="1" applyBorder="1" applyAlignment="1">
      <alignment horizontal="center" vertical="center"/>
    </xf>
    <xf numFmtId="0" fontId="0" fillId="2" borderId="29" xfId="0" applyFill="1" applyBorder="1" applyAlignment="1">
      <alignment horizontal="center" vertical="center"/>
    </xf>
    <xf numFmtId="20" fontId="0" fillId="2" borderId="47" xfId="0" applyNumberFormat="1" applyFill="1" applyBorder="1" applyAlignment="1">
      <alignment horizontal="center" vertical="center"/>
    </xf>
    <xf numFmtId="20" fontId="0" fillId="2" borderId="45" xfId="0" applyNumberFormat="1" applyFill="1" applyBorder="1" applyAlignment="1">
      <alignment horizontal="center" vertical="center"/>
    </xf>
    <xf numFmtId="20" fontId="0" fillId="2" borderId="44" xfId="0" applyNumberFormat="1" applyFill="1" applyBorder="1" applyAlignment="1">
      <alignment horizontal="center" vertical="center"/>
    </xf>
    <xf numFmtId="20" fontId="0" fillId="2" borderId="46" xfId="0" applyNumberFormat="1" applyFill="1" applyBorder="1" applyAlignment="1">
      <alignment horizontal="center" vertical="center"/>
    </xf>
    <xf numFmtId="178" fontId="0" fillId="0" borderId="47" xfId="0" applyNumberFormat="1" applyFill="1" applyBorder="1" applyAlignment="1">
      <alignment horizontal="center" vertical="center"/>
    </xf>
    <xf numFmtId="178" fontId="0" fillId="0" borderId="45" xfId="0" applyNumberFormat="1" applyFill="1" applyBorder="1" applyAlignment="1">
      <alignment horizontal="center" vertical="center"/>
    </xf>
    <xf numFmtId="178" fontId="0" fillId="0" borderId="46" xfId="0" applyNumberFormat="1" applyFill="1" applyBorder="1" applyAlignment="1">
      <alignment horizontal="center" vertical="center"/>
    </xf>
    <xf numFmtId="0" fontId="8" fillId="0" borderId="0" xfId="0" applyFont="1" applyAlignment="1">
      <alignment horizontal="center" vertical="center"/>
    </xf>
    <xf numFmtId="0" fontId="8" fillId="0" borderId="0" xfId="0" applyFont="1">
      <alignment vertical="center"/>
    </xf>
    <xf numFmtId="0" fontId="9" fillId="0" borderId="0" xfId="0" applyFont="1" applyAlignment="1">
      <alignment vertical="center"/>
    </xf>
    <xf numFmtId="0" fontId="9" fillId="0" borderId="0" xfId="0" applyFont="1" applyAlignment="1">
      <alignment horizontal="left" vertical="center"/>
    </xf>
    <xf numFmtId="0" fontId="14" fillId="0" borderId="11" xfId="0" applyFont="1" applyBorder="1" applyAlignment="1">
      <alignment horizontal="center" vertical="center" wrapText="1"/>
    </xf>
    <xf numFmtId="176" fontId="13" fillId="0" borderId="27" xfId="0" applyNumberFormat="1" applyFont="1" applyBorder="1" applyAlignment="1">
      <alignment horizontal="center" vertical="center"/>
    </xf>
    <xf numFmtId="0" fontId="8" fillId="2" borderId="7" xfId="0" applyFont="1" applyFill="1" applyBorder="1" applyAlignment="1">
      <alignment horizontal="center" vertical="center"/>
    </xf>
    <xf numFmtId="178" fontId="15" fillId="0" borderId="8" xfId="0" applyNumberFormat="1" applyFont="1" applyBorder="1" applyAlignment="1">
      <alignment horizontal="center" vertical="center"/>
    </xf>
    <xf numFmtId="176" fontId="13" fillId="0" borderId="28" xfId="0" applyNumberFormat="1" applyFont="1" applyBorder="1" applyAlignment="1">
      <alignment horizontal="center" vertical="center"/>
    </xf>
    <xf numFmtId="0" fontId="12" fillId="0" borderId="3" xfId="0" applyFont="1" applyBorder="1" applyAlignment="1">
      <alignment horizontal="center" vertical="center"/>
    </xf>
    <xf numFmtId="0" fontId="8" fillId="2" borderId="2" xfId="0" applyFont="1" applyFill="1" applyBorder="1" applyAlignment="1">
      <alignment horizontal="center" vertical="center"/>
    </xf>
    <xf numFmtId="178" fontId="15" fillId="0" borderId="1" xfId="0" applyNumberFormat="1" applyFont="1" applyBorder="1" applyAlignment="1">
      <alignment horizontal="center" vertical="center"/>
    </xf>
    <xf numFmtId="56" fontId="13" fillId="0" borderId="29" xfId="0" applyNumberFormat="1" applyFont="1" applyBorder="1" applyAlignment="1">
      <alignment horizontal="center" vertical="center"/>
    </xf>
    <xf numFmtId="0" fontId="12" fillId="0" borderId="6" xfId="0" applyFont="1" applyBorder="1" applyAlignment="1">
      <alignment horizontal="center" vertical="center"/>
    </xf>
    <xf numFmtId="0" fontId="8" fillId="2" borderId="4" xfId="0" applyFont="1" applyFill="1" applyBorder="1" applyAlignment="1">
      <alignment horizontal="center" vertical="center"/>
    </xf>
    <xf numFmtId="178" fontId="15" fillId="0" borderId="5" xfId="0" applyNumberFormat="1" applyFont="1" applyBorder="1" applyAlignment="1">
      <alignment horizontal="center" vertical="center"/>
    </xf>
    <xf numFmtId="0" fontId="8" fillId="0" borderId="0" xfId="0" applyFont="1" applyFill="1" applyAlignment="1">
      <alignment horizontal="center" vertical="center"/>
    </xf>
    <xf numFmtId="0" fontId="8" fillId="0" borderId="0" xfId="0" applyFont="1" applyFill="1">
      <alignment vertical="center"/>
    </xf>
    <xf numFmtId="0" fontId="14" fillId="2" borderId="32" xfId="0" applyFont="1" applyFill="1" applyBorder="1" applyAlignment="1">
      <alignment horizontal="center" vertical="center"/>
    </xf>
    <xf numFmtId="176" fontId="12" fillId="0" borderId="39" xfId="0" applyNumberFormat="1" applyFont="1" applyBorder="1" applyAlignment="1">
      <alignment horizontal="center" vertical="center"/>
    </xf>
    <xf numFmtId="0" fontId="17" fillId="0" borderId="0" xfId="0" applyFont="1" applyAlignment="1">
      <alignment horizontal="center" vertical="center"/>
    </xf>
    <xf numFmtId="0" fontId="17"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vertical="center"/>
    </xf>
    <xf numFmtId="0" fontId="23" fillId="0" borderId="0" xfId="0" applyFont="1">
      <alignment vertical="center"/>
    </xf>
    <xf numFmtId="0" fontId="10" fillId="0" borderId="0" xfId="0" applyFont="1" applyAlignment="1">
      <alignment horizontal="center" vertical="center"/>
    </xf>
    <xf numFmtId="0" fontId="0" fillId="0" borderId="13" xfId="0" applyBorder="1" applyAlignment="1">
      <alignment horizontal="center" vertical="center"/>
    </xf>
    <xf numFmtId="0" fontId="7" fillId="0" borderId="0" xfId="0" applyFont="1" applyAlignment="1">
      <alignment horizontal="center" vertical="center"/>
    </xf>
    <xf numFmtId="20" fontId="0" fillId="0" borderId="0" xfId="0" applyNumberFormat="1">
      <alignment vertical="center"/>
    </xf>
    <xf numFmtId="0" fontId="7" fillId="0" borderId="0" xfId="0" applyFont="1" applyAlignment="1">
      <alignment vertical="center"/>
    </xf>
    <xf numFmtId="0" fontId="24" fillId="0" borderId="28" xfId="0" applyFont="1" applyBorder="1" applyAlignment="1">
      <alignment horizontal="center" vertical="center"/>
    </xf>
    <xf numFmtId="20" fontId="24" fillId="2" borderId="2" xfId="0" applyNumberFormat="1" applyFont="1" applyFill="1" applyBorder="1" applyAlignment="1">
      <alignment horizontal="center" vertical="center"/>
    </xf>
    <xf numFmtId="20" fontId="24" fillId="2" borderId="1" xfId="0" applyNumberFormat="1" applyFont="1" applyFill="1" applyBorder="1" applyAlignment="1">
      <alignment horizontal="center" vertical="center"/>
    </xf>
    <xf numFmtId="20" fontId="24" fillId="2" borderId="34" xfId="0" applyNumberFormat="1" applyFont="1" applyFill="1" applyBorder="1" applyAlignment="1">
      <alignment horizontal="center" vertical="center"/>
    </xf>
    <xf numFmtId="0" fontId="24" fillId="0" borderId="27" xfId="0" applyFont="1" applyBorder="1" applyAlignment="1">
      <alignment horizontal="center" vertical="center"/>
    </xf>
    <xf numFmtId="20" fontId="24" fillId="2" borderId="7" xfId="0" applyNumberFormat="1" applyFont="1" applyFill="1" applyBorder="1" applyAlignment="1">
      <alignment horizontal="center" vertical="center"/>
    </xf>
    <xf numFmtId="20" fontId="24" fillId="2" borderId="33" xfId="0" applyNumberFormat="1" applyFont="1" applyFill="1" applyBorder="1" applyAlignment="1">
      <alignment horizontal="center" vertical="center"/>
    </xf>
    <xf numFmtId="20" fontId="24" fillId="2" borderId="8" xfId="0" applyNumberFormat="1" applyFont="1" applyFill="1" applyBorder="1" applyAlignment="1">
      <alignment horizontal="center" vertical="center"/>
    </xf>
    <xf numFmtId="0" fontId="24" fillId="0" borderId="37" xfId="0" applyFont="1" applyBorder="1" applyAlignment="1">
      <alignment horizontal="center" vertical="center"/>
    </xf>
    <xf numFmtId="20" fontId="24" fillId="2" borderId="38" xfId="0" applyNumberFormat="1" applyFont="1" applyFill="1" applyBorder="1" applyAlignment="1">
      <alignment horizontal="center" vertical="center"/>
    </xf>
    <xf numFmtId="20" fontId="24" fillId="2" borderId="40" xfId="0" applyNumberFormat="1" applyFont="1" applyFill="1" applyBorder="1" applyAlignment="1">
      <alignment horizontal="center" vertical="center"/>
    </xf>
    <xf numFmtId="20" fontId="24" fillId="2" borderId="41" xfId="0" applyNumberFormat="1" applyFont="1" applyFill="1" applyBorder="1" applyAlignment="1">
      <alignment horizontal="center" vertical="center"/>
    </xf>
    <xf numFmtId="20" fontId="0" fillId="2" borderId="50" xfId="0" applyNumberFormat="1" applyFill="1" applyBorder="1" applyAlignment="1">
      <alignment horizontal="center" vertical="center"/>
    </xf>
    <xf numFmtId="20" fontId="0" fillId="2" borderId="51" xfId="0" applyNumberFormat="1" applyFill="1" applyBorder="1" applyAlignment="1">
      <alignment horizontal="center" vertical="center"/>
    </xf>
    <xf numFmtId="20" fontId="0" fillId="0" borderId="13" xfId="0" applyNumberFormat="1" applyFill="1" applyBorder="1" applyAlignment="1">
      <alignment horizontal="center" vertical="center"/>
    </xf>
    <xf numFmtId="0" fontId="0" fillId="0" borderId="10" xfId="0" applyBorder="1">
      <alignment vertical="center"/>
    </xf>
    <xf numFmtId="178" fontId="0" fillId="0" borderId="10" xfId="0" applyNumberFormat="1" applyBorder="1">
      <alignment vertical="center"/>
    </xf>
    <xf numFmtId="0" fontId="0" fillId="0" borderId="0" xfId="0" applyBorder="1" applyAlignment="1">
      <alignment vertical="center"/>
    </xf>
    <xf numFmtId="0" fontId="4" fillId="0" borderId="15" xfId="0" applyFont="1" applyBorder="1" applyAlignment="1">
      <alignment horizontal="center" vertical="center" shrinkToFit="1"/>
    </xf>
    <xf numFmtId="20" fontId="4" fillId="2" borderId="7" xfId="0" applyNumberFormat="1" applyFont="1" applyFill="1" applyBorder="1" applyAlignment="1">
      <alignment horizontal="center" vertical="center"/>
    </xf>
    <xf numFmtId="20" fontId="4" fillId="2" borderId="9" xfId="0" applyNumberFormat="1" applyFont="1" applyFill="1" applyBorder="1" applyAlignment="1">
      <alignment horizontal="center" vertical="center"/>
    </xf>
    <xf numFmtId="20" fontId="4" fillId="2" borderId="2" xfId="0" applyNumberFormat="1" applyFont="1" applyFill="1" applyBorder="1" applyAlignment="1">
      <alignment horizontal="center" vertical="center"/>
    </xf>
    <xf numFmtId="20" fontId="4" fillId="2" borderId="3" xfId="0" applyNumberFormat="1" applyFont="1" applyFill="1" applyBorder="1" applyAlignment="1">
      <alignment horizontal="center" vertical="center"/>
    </xf>
    <xf numFmtId="20" fontId="4" fillId="2" borderId="4" xfId="0" applyNumberFormat="1" applyFont="1" applyFill="1" applyBorder="1" applyAlignment="1">
      <alignment horizontal="center" vertical="center"/>
    </xf>
    <xf numFmtId="20" fontId="4" fillId="2" borderId="6" xfId="0" applyNumberFormat="1" applyFont="1" applyFill="1" applyBorder="1" applyAlignment="1">
      <alignment horizontal="center" vertical="center"/>
    </xf>
    <xf numFmtId="0" fontId="4" fillId="0" borderId="32" xfId="0" applyFont="1" applyBorder="1" applyAlignment="1">
      <alignment horizontal="center" vertical="center"/>
    </xf>
    <xf numFmtId="0" fontId="4" fillId="0" borderId="12" xfId="0" applyFont="1" applyBorder="1" applyAlignment="1">
      <alignment horizontal="center" vertical="center"/>
    </xf>
    <xf numFmtId="176" fontId="16" fillId="0" borderId="23" xfId="0" applyNumberFormat="1" applyFont="1" applyBorder="1" applyAlignment="1">
      <alignment horizontal="center" vertical="center" shrinkToFit="1"/>
    </xf>
    <xf numFmtId="0" fontId="5" fillId="0" borderId="0" xfId="0" applyFont="1" applyAlignment="1">
      <alignment vertical="center"/>
    </xf>
    <xf numFmtId="0" fontId="25" fillId="0" borderId="0" xfId="0" applyFont="1" applyBorder="1" applyAlignment="1">
      <alignment horizontal="left" vertical="center"/>
    </xf>
    <xf numFmtId="0" fontId="4" fillId="0" borderId="0" xfId="0" applyFont="1" applyBorder="1" applyAlignment="1">
      <alignment horizontal="left" vertical="center"/>
    </xf>
    <xf numFmtId="0" fontId="4" fillId="0" borderId="0" xfId="0" applyFont="1" applyFill="1" applyBorder="1" applyAlignment="1">
      <alignment horizontal="center" vertical="center"/>
    </xf>
    <xf numFmtId="20" fontId="4" fillId="0" borderId="0" xfId="0" applyNumberFormat="1" applyFont="1" applyFill="1" applyBorder="1" applyAlignment="1">
      <alignment horizontal="center" vertical="center"/>
    </xf>
    <xf numFmtId="0" fontId="10" fillId="0" borderId="0" xfId="0" applyFont="1" applyAlignment="1">
      <alignment horizontal="center" vertical="center"/>
    </xf>
    <xf numFmtId="0" fontId="30" fillId="0" borderId="0" xfId="0" applyFont="1">
      <alignment vertical="center"/>
    </xf>
    <xf numFmtId="20" fontId="28" fillId="0" borderId="38" xfId="0" applyNumberFormat="1" applyFont="1" applyFill="1" applyBorder="1" applyAlignment="1">
      <alignment vertical="center" shrinkToFit="1"/>
    </xf>
    <xf numFmtId="177" fontId="28" fillId="0" borderId="40" xfId="0" applyNumberFormat="1" applyFont="1" applyFill="1" applyBorder="1" applyAlignment="1">
      <alignment vertical="center" shrinkToFit="1"/>
    </xf>
    <xf numFmtId="20" fontId="28" fillId="0" borderId="40" xfId="0" applyNumberFormat="1" applyFont="1" applyFill="1" applyBorder="1" applyAlignment="1">
      <alignment horizontal="center" vertical="center" shrinkToFit="1"/>
    </xf>
    <xf numFmtId="20" fontId="28" fillId="0" borderId="39" xfId="0" applyNumberFormat="1" applyFont="1" applyFill="1" applyBorder="1" applyAlignment="1">
      <alignment vertical="center" shrinkToFit="1"/>
    </xf>
    <xf numFmtId="20" fontId="28" fillId="0" borderId="2" xfId="0" applyNumberFormat="1" applyFont="1" applyFill="1" applyBorder="1" applyAlignment="1">
      <alignment vertical="center" shrinkToFit="1"/>
    </xf>
    <xf numFmtId="20" fontId="28" fillId="0" borderId="1" xfId="0" applyNumberFormat="1" applyFont="1" applyFill="1" applyBorder="1" applyAlignment="1">
      <alignment horizontal="center" vertical="center" shrinkToFit="1"/>
    </xf>
    <xf numFmtId="178" fontId="28" fillId="0" borderId="1" xfId="0" applyNumberFormat="1" applyFont="1" applyFill="1" applyBorder="1" applyAlignment="1">
      <alignment vertical="center" shrinkToFit="1"/>
    </xf>
    <xf numFmtId="20" fontId="28" fillId="0" borderId="3" xfId="0" applyNumberFormat="1" applyFont="1" applyFill="1" applyBorder="1" applyAlignment="1">
      <alignment vertical="center" shrinkToFit="1"/>
    </xf>
    <xf numFmtId="20" fontId="28" fillId="0" borderId="4" xfId="0" applyNumberFormat="1" applyFont="1" applyFill="1" applyBorder="1" applyAlignment="1">
      <alignment vertical="center" shrinkToFit="1"/>
    </xf>
    <xf numFmtId="20" fontId="28" fillId="0" borderId="5" xfId="0" applyNumberFormat="1" applyFont="1" applyFill="1" applyBorder="1" applyAlignment="1">
      <alignment horizontal="center" vertical="center" shrinkToFit="1"/>
    </xf>
    <xf numFmtId="178" fontId="28" fillId="0" borderId="5" xfId="0" applyNumberFormat="1" applyFont="1" applyFill="1" applyBorder="1" applyAlignment="1">
      <alignment vertical="center" shrinkToFit="1"/>
    </xf>
    <xf numFmtId="20" fontId="28" fillId="0" borderId="6" xfId="0" applyNumberFormat="1" applyFont="1" applyFill="1" applyBorder="1" applyAlignment="1">
      <alignment vertical="center" shrinkToFit="1"/>
    </xf>
    <xf numFmtId="177" fontId="28" fillId="0" borderId="40" xfId="0" applyNumberFormat="1" applyFont="1" applyFill="1" applyBorder="1" applyAlignment="1">
      <alignment horizontal="center" vertical="center" shrinkToFit="1"/>
    </xf>
    <xf numFmtId="20" fontId="28" fillId="0" borderId="38" xfId="0" applyNumberFormat="1" applyFont="1" applyFill="1" applyBorder="1" applyAlignment="1">
      <alignment horizontal="center" vertical="center" shrinkToFit="1"/>
    </xf>
    <xf numFmtId="20" fontId="28" fillId="0" borderId="39" xfId="0" applyNumberFormat="1" applyFont="1" applyFill="1" applyBorder="1" applyAlignment="1">
      <alignment horizontal="right" vertical="center" shrinkToFit="1"/>
    </xf>
    <xf numFmtId="0" fontId="31" fillId="0" borderId="0" xfId="0" applyFont="1" applyAlignment="1">
      <alignment horizontal="left" vertical="center"/>
    </xf>
    <xf numFmtId="0" fontId="17" fillId="0" borderId="0" xfId="0" applyFont="1" applyAlignment="1">
      <alignment horizontal="center" vertical="center" wrapText="1"/>
    </xf>
    <xf numFmtId="0" fontId="0" fillId="0" borderId="13" xfId="0" applyBorder="1" applyAlignment="1">
      <alignment horizontal="center" vertical="center"/>
    </xf>
    <xf numFmtId="0" fontId="4" fillId="0" borderId="12" xfId="0" applyFont="1" applyBorder="1" applyAlignment="1">
      <alignment horizontal="center" vertical="center"/>
    </xf>
    <xf numFmtId="0" fontId="17" fillId="0" borderId="0" xfId="0" applyFont="1" applyAlignment="1">
      <alignment horizontal="center" vertical="center" wrapText="1"/>
    </xf>
    <xf numFmtId="0" fontId="17" fillId="0" borderId="0" xfId="0" applyFont="1" applyAlignment="1">
      <alignment horizontal="left" vertical="center" wrapText="1"/>
    </xf>
    <xf numFmtId="0" fontId="30" fillId="0" borderId="0" xfId="0" applyFont="1" applyAlignment="1">
      <alignment horizontal="left" vertical="center" wrapText="1"/>
    </xf>
    <xf numFmtId="0" fontId="9" fillId="0" borderId="0" xfId="0" applyFont="1" applyAlignment="1">
      <alignment horizontal="right" vertical="center"/>
    </xf>
    <xf numFmtId="0" fontId="8" fillId="0" borderId="0" xfId="0" applyFont="1" applyAlignment="1">
      <alignment horizontal="left" vertical="center"/>
    </xf>
    <xf numFmtId="0" fontId="16" fillId="0" borderId="11" xfId="0" applyFont="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horizontal="left" vertical="center" indent="1"/>
    </xf>
    <xf numFmtId="0" fontId="34" fillId="0" borderId="0" xfId="0" applyFont="1">
      <alignment vertical="center"/>
    </xf>
    <xf numFmtId="0" fontId="34" fillId="0" borderId="0" xfId="0" applyFont="1" applyAlignment="1">
      <alignment vertical="center" wrapText="1"/>
    </xf>
    <xf numFmtId="0" fontId="34" fillId="0" borderId="0" xfId="0" applyFont="1" applyBorder="1" applyAlignment="1">
      <alignment horizontal="left" vertical="center" wrapText="1"/>
    </xf>
    <xf numFmtId="0" fontId="34" fillId="0" borderId="56" xfId="0" applyFont="1" applyBorder="1" applyAlignment="1">
      <alignment vertical="center" wrapText="1"/>
    </xf>
    <xf numFmtId="0" fontId="34" fillId="0" borderId="58" xfId="0" applyFont="1" applyBorder="1" applyAlignment="1">
      <alignment vertical="center" wrapText="1"/>
    </xf>
    <xf numFmtId="0" fontId="34" fillId="0" borderId="55" xfId="0" applyFont="1" applyBorder="1" applyAlignment="1">
      <alignment vertical="center" wrapText="1"/>
    </xf>
    <xf numFmtId="0" fontId="34" fillId="0" borderId="59" xfId="0" applyFont="1" applyBorder="1" applyAlignment="1">
      <alignment vertical="center" wrapText="1"/>
    </xf>
    <xf numFmtId="0" fontId="34" fillId="0" borderId="60" xfId="0" applyFont="1" applyBorder="1" applyAlignment="1">
      <alignment vertical="center" wrapText="1"/>
    </xf>
    <xf numFmtId="0" fontId="34" fillId="0" borderId="62" xfId="0" applyFont="1" applyBorder="1" applyAlignment="1">
      <alignment vertical="center" wrapText="1"/>
    </xf>
    <xf numFmtId="0" fontId="37" fillId="0" borderId="0" xfId="0" applyFont="1" applyAlignment="1">
      <alignment vertical="center" wrapText="1"/>
    </xf>
    <xf numFmtId="0" fontId="34" fillId="0" borderId="0" xfId="0" applyFont="1" applyAlignment="1">
      <alignment vertical="center"/>
    </xf>
    <xf numFmtId="20" fontId="23" fillId="2" borderId="34" xfId="0" applyNumberFormat="1" applyFont="1" applyFill="1" applyBorder="1" applyAlignment="1">
      <alignment horizontal="center" vertical="center"/>
    </xf>
    <xf numFmtId="0" fontId="38" fillId="0" borderId="0" xfId="0" applyFont="1" applyAlignment="1">
      <alignment horizontal="left" vertical="center" shrinkToFit="1"/>
    </xf>
    <xf numFmtId="0" fontId="40" fillId="0" borderId="0" xfId="0" applyFont="1" applyAlignment="1">
      <alignment horizontal="center" vertical="center"/>
    </xf>
    <xf numFmtId="0" fontId="40" fillId="0" borderId="0" xfId="0" applyFont="1">
      <alignment vertical="center"/>
    </xf>
    <xf numFmtId="0" fontId="9" fillId="0" borderId="0" xfId="0" applyFont="1" applyAlignment="1">
      <alignment horizontal="right" vertical="center"/>
    </xf>
    <xf numFmtId="0" fontId="31" fillId="0" borderId="0" xfId="0" applyFont="1" applyAlignment="1">
      <alignment vertical="center" shrinkToFit="1"/>
    </xf>
    <xf numFmtId="0" fontId="31" fillId="2" borderId="19" xfId="0" applyFont="1" applyFill="1" applyBorder="1" applyAlignment="1">
      <alignment horizontal="center" vertical="center" shrinkToFit="1"/>
    </xf>
    <xf numFmtId="0" fontId="31" fillId="2" borderId="20" xfId="0" applyFont="1" applyFill="1" applyBorder="1" applyAlignment="1">
      <alignment horizontal="center" vertical="center" shrinkToFit="1"/>
    </xf>
    <xf numFmtId="0" fontId="31" fillId="2" borderId="22" xfId="0" applyFont="1" applyFill="1" applyBorder="1" applyAlignment="1">
      <alignment horizontal="center" vertical="center" shrinkToFit="1"/>
    </xf>
    <xf numFmtId="0" fontId="17" fillId="0" borderId="0" xfId="0" applyFont="1" applyAlignment="1">
      <alignment horizontal="left" vertical="center" shrinkToFit="1"/>
    </xf>
    <xf numFmtId="0" fontId="30" fillId="0" borderId="0" xfId="0" applyFont="1" applyAlignment="1">
      <alignment horizontal="left" vertical="center" wrapText="1"/>
    </xf>
    <xf numFmtId="0" fontId="17" fillId="0" borderId="0" xfId="0" applyFont="1" applyAlignment="1">
      <alignment horizontal="left" vertical="center" wrapText="1" indent="1"/>
    </xf>
    <xf numFmtId="0" fontId="34" fillId="0" borderId="57" xfId="0" applyFont="1" applyBorder="1" applyAlignment="1">
      <alignment horizontal="left" vertical="center" wrapText="1"/>
    </xf>
    <xf numFmtId="0" fontId="34" fillId="0" borderId="0" xfId="0" applyFont="1" applyBorder="1" applyAlignment="1">
      <alignment horizontal="left" vertical="center" wrapText="1"/>
    </xf>
    <xf numFmtId="0" fontId="34" fillId="0" borderId="61" xfId="0" applyFont="1" applyBorder="1" applyAlignment="1">
      <alignment horizontal="left" vertical="center" wrapText="1"/>
    </xf>
    <xf numFmtId="0" fontId="38" fillId="0" borderId="0" xfId="0" applyFont="1" applyAlignment="1">
      <alignment horizontal="left" vertical="center" shrinkToFit="1"/>
    </xf>
    <xf numFmtId="0" fontId="39" fillId="0" borderId="0" xfId="0" applyFont="1" applyAlignment="1">
      <alignment horizontal="left" vertical="center"/>
    </xf>
    <xf numFmtId="0" fontId="17" fillId="0" borderId="0" xfId="0" applyFont="1" applyAlignment="1">
      <alignment horizontal="center" vertical="center" wrapText="1"/>
    </xf>
    <xf numFmtId="0" fontId="17" fillId="0" borderId="0" xfId="0" applyFont="1" applyAlignment="1">
      <alignment horizontal="left" vertical="center" wrapText="1"/>
    </xf>
    <xf numFmtId="0" fontId="40" fillId="0" borderId="0" xfId="0" applyFont="1" applyAlignment="1">
      <alignment horizontal="center" vertical="center" wrapText="1"/>
    </xf>
    <xf numFmtId="0" fontId="40" fillId="0" borderId="0" xfId="0" applyFont="1" applyAlignment="1">
      <alignment horizontal="left" vertical="center" shrinkToFit="1"/>
    </xf>
    <xf numFmtId="0" fontId="11" fillId="0" borderId="0" xfId="0" applyFont="1" applyAlignment="1">
      <alignment horizontal="left" vertical="center"/>
    </xf>
    <xf numFmtId="0" fontId="11" fillId="0" borderId="0" xfId="0" applyFont="1" applyAlignment="1">
      <alignment horizontal="left" vertical="center" shrinkToFit="1"/>
    </xf>
    <xf numFmtId="0" fontId="37" fillId="0" borderId="0" xfId="0" applyFont="1" applyAlignment="1">
      <alignment horizontal="center" vertical="center" wrapText="1"/>
    </xf>
    <xf numFmtId="0" fontId="37" fillId="0" borderId="0" xfId="0" applyFont="1" applyAlignment="1">
      <alignment horizontal="left" vertical="center" wrapText="1"/>
    </xf>
    <xf numFmtId="0" fontId="17" fillId="0" borderId="43" xfId="0" applyFont="1" applyBorder="1" applyAlignment="1">
      <alignment horizontal="left" vertical="center" shrinkToFit="1"/>
    </xf>
    <xf numFmtId="0" fontId="0" fillId="0" borderId="30" xfId="0" applyBorder="1" applyAlignment="1">
      <alignment horizontal="center" vertical="center" wrapText="1"/>
    </xf>
    <xf numFmtId="0" fontId="0" fillId="0" borderId="31" xfId="0" applyBorder="1" applyAlignment="1">
      <alignment horizontal="center" vertical="center"/>
    </xf>
    <xf numFmtId="0" fontId="0" fillId="0" borderId="30" xfId="0" applyBorder="1" applyAlignment="1">
      <alignment horizontal="center" vertical="center"/>
    </xf>
    <xf numFmtId="0" fontId="33" fillId="0" borderId="0" xfId="0" applyFont="1" applyAlignment="1">
      <alignment horizontal="center" vertical="center"/>
    </xf>
    <xf numFmtId="0" fontId="33" fillId="0" borderId="0" xfId="0" applyFont="1" applyAlignment="1">
      <alignment horizontal="center" vertical="center" shrinkToFit="1"/>
    </xf>
    <xf numFmtId="0" fontId="26" fillId="2" borderId="0" xfId="0" applyFont="1" applyFill="1" applyBorder="1" applyAlignment="1">
      <alignment horizontal="center" vertical="center"/>
    </xf>
    <xf numFmtId="0" fontId="25" fillId="0" borderId="32" xfId="0" applyFont="1" applyBorder="1" applyAlignment="1">
      <alignment horizontal="center" vertical="center"/>
    </xf>
    <xf numFmtId="0" fontId="4" fillId="0" borderId="42" xfId="0" applyFont="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4" fillId="0" borderId="4" xfId="0" applyFont="1" applyBorder="1" applyAlignment="1">
      <alignment horizontal="center" vertical="center"/>
    </xf>
    <xf numFmtId="0" fontId="4" fillId="0" borderId="18" xfId="0" applyFont="1" applyBorder="1" applyAlignment="1">
      <alignment horizontal="center" vertical="center"/>
    </xf>
    <xf numFmtId="0" fontId="4" fillId="0" borderId="21"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28" fillId="0" borderId="33"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25" fillId="0" borderId="7" xfId="0" applyFont="1" applyBorder="1" applyAlignment="1">
      <alignment horizontal="center" vertical="center"/>
    </xf>
    <xf numFmtId="0" fontId="4" fillId="0" borderId="16" xfId="0" applyFont="1" applyBorder="1" applyAlignment="1">
      <alignment horizontal="center" vertical="center"/>
    </xf>
    <xf numFmtId="0" fontId="6" fillId="0" borderId="34" xfId="0" applyFont="1" applyBorder="1" applyAlignment="1">
      <alignment horizontal="left" vertical="center"/>
    </xf>
    <xf numFmtId="0" fontId="6" fillId="0" borderId="1" xfId="0" applyFont="1" applyBorder="1" applyAlignment="1">
      <alignment horizontal="left" vertical="center"/>
    </xf>
    <xf numFmtId="0" fontId="6" fillId="0" borderId="3" xfId="0" applyFont="1" applyBorder="1" applyAlignment="1">
      <alignment horizontal="left" vertical="center"/>
    </xf>
    <xf numFmtId="0" fontId="6" fillId="0" borderId="35"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0" fillId="0" borderId="26" xfId="0" applyBorder="1" applyAlignment="1">
      <alignment horizontal="center" vertical="center" wrapText="1" shrinkToFit="1"/>
    </xf>
    <xf numFmtId="0" fontId="0" fillId="0" borderId="24" xfId="0" applyBorder="1" applyAlignment="1">
      <alignment horizontal="center" vertical="center" wrapText="1" shrinkToFit="1"/>
    </xf>
    <xf numFmtId="0" fontId="0" fillId="0" borderId="36" xfId="0" applyBorder="1" applyAlignment="1">
      <alignment horizontal="center" vertical="center" wrapText="1" shrinkToFit="1"/>
    </xf>
    <xf numFmtId="0" fontId="25" fillId="0" borderId="26"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36" xfId="0" applyFont="1" applyBorder="1" applyAlignment="1">
      <alignment horizontal="center" vertical="center" shrinkToFit="1"/>
    </xf>
    <xf numFmtId="0" fontId="32" fillId="0" borderId="49" xfId="0" applyFont="1" applyBorder="1" applyAlignment="1">
      <alignment horizontal="center" vertical="center" wrapText="1"/>
    </xf>
    <xf numFmtId="0" fontId="32" fillId="0" borderId="31" xfId="0" applyFont="1" applyBorder="1" applyAlignment="1">
      <alignment horizontal="center" vertical="center" wrapText="1"/>
    </xf>
    <xf numFmtId="0" fontId="25" fillId="0" borderId="29"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18" xfId="0" applyFont="1" applyBorder="1" applyAlignment="1">
      <alignment horizontal="center" vertical="center" shrinkToFit="1"/>
    </xf>
    <xf numFmtId="0" fontId="2" fillId="0" borderId="30" xfId="0" applyFont="1" applyBorder="1" applyAlignment="1">
      <alignment horizontal="center" vertical="center"/>
    </xf>
    <xf numFmtId="0" fontId="2" fillId="0" borderId="49" xfId="0" applyFont="1" applyBorder="1" applyAlignment="1">
      <alignment horizontal="center" vertical="center"/>
    </xf>
    <xf numFmtId="0" fontId="3" fillId="0" borderId="31" xfId="0" applyFont="1" applyBorder="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30" xfId="0" applyBorder="1" applyAlignment="1">
      <alignment horizontal="center" vertical="center" wrapText="1" shrinkToFit="1"/>
    </xf>
    <xf numFmtId="0" fontId="0" fillId="0" borderId="49" xfId="0" applyBorder="1" applyAlignment="1">
      <alignment horizontal="center" vertical="center" wrapText="1" shrinkToFit="1"/>
    </xf>
    <xf numFmtId="0" fontId="0" fillId="0" borderId="31" xfId="0" applyBorder="1" applyAlignment="1">
      <alignment horizontal="center" vertical="center" wrapText="1" shrinkToFit="1"/>
    </xf>
    <xf numFmtId="0" fontId="0" fillId="0" borderId="43" xfId="0" applyBorder="1" applyAlignment="1">
      <alignment horizontal="center" vertical="center" wrapText="1"/>
    </xf>
    <xf numFmtId="0" fontId="0" fillId="0" borderId="13" xfId="0" applyBorder="1" applyAlignment="1">
      <alignment horizontal="center" vertical="center"/>
    </xf>
    <xf numFmtId="0" fontId="0" fillId="0" borderId="0" xfId="0" applyBorder="1" applyAlignment="1">
      <alignment horizontal="center" vertical="center" wrapText="1"/>
    </xf>
    <xf numFmtId="0" fontId="0" fillId="0" borderId="14" xfId="0" applyBorder="1" applyAlignment="1">
      <alignment horizontal="center" vertical="center"/>
    </xf>
    <xf numFmtId="0" fontId="0" fillId="0" borderId="48" xfId="0" applyFont="1" applyBorder="1" applyAlignment="1">
      <alignment horizontal="center" vertical="center" wrapText="1" shrinkToFit="1"/>
    </xf>
    <xf numFmtId="0" fontId="5" fillId="0" borderId="15" xfId="0" applyFont="1" applyBorder="1" applyAlignment="1">
      <alignment horizontal="center" vertical="center" wrapText="1" shrinkToFit="1"/>
    </xf>
    <xf numFmtId="0" fontId="21" fillId="3" borderId="0" xfId="0" applyFont="1" applyFill="1" applyAlignment="1">
      <alignment horizontal="left" vertical="center" wrapText="1"/>
    </xf>
    <xf numFmtId="0" fontId="22" fillId="3" borderId="0" xfId="0" applyFont="1" applyFill="1" applyAlignment="1">
      <alignment horizontal="left" vertical="center" wrapText="1"/>
    </xf>
    <xf numFmtId="180" fontId="8" fillId="0" borderId="19" xfId="0" applyNumberFormat="1" applyFont="1" applyBorder="1" applyAlignment="1">
      <alignment horizontal="center" vertical="center"/>
    </xf>
    <xf numFmtId="180" fontId="8" fillId="0" borderId="22" xfId="0" applyNumberFormat="1" applyFont="1" applyBorder="1" applyAlignment="1">
      <alignment horizontal="center" vertical="center"/>
    </xf>
    <xf numFmtId="180" fontId="8" fillId="0" borderId="19" xfId="0" applyNumberFormat="1" applyFont="1" applyFill="1" applyBorder="1" applyAlignment="1">
      <alignment horizontal="center" vertical="center"/>
    </xf>
    <xf numFmtId="180" fontId="8" fillId="0" borderId="22" xfId="0" applyNumberFormat="1" applyFont="1" applyFill="1" applyBorder="1" applyAlignment="1">
      <alignment horizontal="center" vertical="center"/>
    </xf>
    <xf numFmtId="0" fontId="12" fillId="0" borderId="19" xfId="0" applyFont="1" applyBorder="1" applyAlignment="1">
      <alignment horizontal="center" vertical="center" wrapText="1"/>
    </xf>
    <xf numFmtId="0" fontId="12" fillId="0" borderId="20" xfId="0" applyFont="1" applyBorder="1" applyAlignment="1">
      <alignment horizontal="center" vertical="center"/>
    </xf>
    <xf numFmtId="0" fontId="12" fillId="0" borderId="22" xfId="0" applyFont="1" applyBorder="1" applyAlignment="1">
      <alignment horizontal="center" vertical="center"/>
    </xf>
    <xf numFmtId="0" fontId="12" fillId="0" borderId="20" xfId="0" applyFont="1" applyBorder="1" applyAlignment="1">
      <alignment horizontal="center" vertical="center" wrapText="1"/>
    </xf>
    <xf numFmtId="0" fontId="12" fillId="0" borderId="22" xfId="0" applyFont="1" applyBorder="1" applyAlignment="1">
      <alignment horizontal="center" vertical="center" wrapText="1"/>
    </xf>
    <xf numFmtId="0" fontId="8" fillId="0" borderId="19" xfId="0" applyFont="1" applyBorder="1" applyAlignment="1">
      <alignment horizontal="center" vertical="center"/>
    </xf>
    <xf numFmtId="0" fontId="8" fillId="0" borderId="22" xfId="0" applyFont="1" applyBorder="1" applyAlignment="1">
      <alignment horizontal="center" vertical="center"/>
    </xf>
    <xf numFmtId="0" fontId="8" fillId="0" borderId="19" xfId="0" applyFont="1" applyFill="1" applyBorder="1" applyAlignment="1">
      <alignment horizontal="center" vertical="center"/>
    </xf>
    <xf numFmtId="0" fontId="8" fillId="0" borderId="22" xfId="0" applyFont="1" applyFill="1" applyBorder="1" applyAlignment="1">
      <alignment horizontal="center" vertical="center"/>
    </xf>
    <xf numFmtId="179" fontId="8" fillId="0" borderId="19" xfId="0" applyNumberFormat="1" applyFont="1" applyFill="1" applyBorder="1" applyAlignment="1">
      <alignment horizontal="center" vertical="center"/>
    </xf>
    <xf numFmtId="179" fontId="8" fillId="0" borderId="22" xfId="0" applyNumberFormat="1" applyFont="1" applyFill="1" applyBorder="1" applyAlignment="1">
      <alignment horizontal="center" vertical="center"/>
    </xf>
    <xf numFmtId="0" fontId="12" fillId="0" borderId="26" xfId="0" applyFont="1" applyBorder="1" applyAlignment="1">
      <alignment horizontal="center" vertical="center"/>
    </xf>
    <xf numFmtId="0" fontId="12" fillId="0" borderId="36" xfId="0" applyFont="1" applyBorder="1" applyAlignment="1">
      <alignment horizontal="center" vertical="center"/>
    </xf>
    <xf numFmtId="0" fontId="12" fillId="0" borderId="43" xfId="0" applyFont="1" applyBorder="1" applyAlignment="1">
      <alignment horizontal="center" vertical="center"/>
    </xf>
    <xf numFmtId="0" fontId="12" fillId="0" borderId="48" xfId="0" applyFont="1" applyBorder="1" applyAlignment="1">
      <alignment horizontal="center" vertical="center"/>
    </xf>
    <xf numFmtId="0" fontId="12" fillId="0" borderId="13" xfId="0" applyFont="1" applyBorder="1" applyAlignment="1">
      <alignment horizontal="center" vertical="center"/>
    </xf>
    <xf numFmtId="0" fontId="12" fillId="0" borderId="15" xfId="0" applyFont="1" applyBorder="1" applyAlignment="1">
      <alignment horizontal="center" vertical="center"/>
    </xf>
    <xf numFmtId="179" fontId="8" fillId="0" borderId="19" xfId="0" applyNumberFormat="1" applyFont="1" applyBorder="1" applyAlignment="1">
      <alignment horizontal="center" vertical="center"/>
    </xf>
    <xf numFmtId="179" fontId="8" fillId="0" borderId="22" xfId="0" applyNumberFormat="1" applyFont="1" applyBorder="1" applyAlignment="1">
      <alignment horizontal="center" vertical="center"/>
    </xf>
    <xf numFmtId="0" fontId="12" fillId="0" borderId="19" xfId="0" applyFont="1" applyFill="1" applyBorder="1" applyAlignment="1">
      <alignment horizontal="center" vertical="center" shrinkToFit="1"/>
    </xf>
    <xf numFmtId="0" fontId="12" fillId="0" borderId="22" xfId="0" applyFont="1" applyFill="1" applyBorder="1" applyAlignment="1">
      <alignment horizontal="center" vertical="center" shrinkToFit="1"/>
    </xf>
    <xf numFmtId="178" fontId="15" fillId="0" borderId="37" xfId="0" applyNumberFormat="1" applyFont="1" applyFill="1" applyBorder="1" applyAlignment="1">
      <alignment horizontal="left" vertical="center" shrinkToFit="1"/>
    </xf>
    <xf numFmtId="178" fontId="15" fillId="0" borderId="52" xfId="0" applyNumberFormat="1" applyFont="1" applyFill="1" applyBorder="1" applyAlignment="1">
      <alignment horizontal="left" vertical="center" shrinkToFit="1"/>
    </xf>
    <xf numFmtId="178" fontId="15" fillId="0" borderId="28" xfId="0" applyNumberFormat="1" applyFont="1" applyFill="1" applyBorder="1" applyAlignment="1">
      <alignment horizontal="left" vertical="center" shrinkToFit="1"/>
    </xf>
    <xf numFmtId="178" fontId="15" fillId="0" borderId="53" xfId="0" applyNumberFormat="1" applyFont="1" applyFill="1" applyBorder="1" applyAlignment="1">
      <alignment horizontal="left" vertical="center" shrinkToFit="1"/>
    </xf>
    <xf numFmtId="0" fontId="8" fillId="0" borderId="20" xfId="0" applyFont="1" applyBorder="1" applyAlignment="1">
      <alignment horizontal="center" vertical="center"/>
    </xf>
    <xf numFmtId="0" fontId="9" fillId="0" borderId="0" xfId="0" applyFont="1" applyAlignment="1">
      <alignment horizontal="right" vertical="center"/>
    </xf>
    <xf numFmtId="0" fontId="16" fillId="0" borderId="30" xfId="0" applyFont="1" applyBorder="1" applyAlignment="1">
      <alignment horizontal="center" vertical="center" wrapText="1"/>
    </xf>
    <xf numFmtId="0" fontId="16" fillId="0" borderId="49" xfId="0" applyFont="1" applyBorder="1" applyAlignment="1">
      <alignment horizontal="center" vertical="center"/>
    </xf>
    <xf numFmtId="0" fontId="16" fillId="0" borderId="31" xfId="0" applyFont="1" applyBorder="1" applyAlignment="1">
      <alignment horizontal="center" vertical="center"/>
    </xf>
    <xf numFmtId="0" fontId="11" fillId="0" borderId="19"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2" borderId="19" xfId="0" applyNumberFormat="1" applyFont="1" applyFill="1" applyBorder="1" applyAlignment="1">
      <alignment horizontal="center" vertical="center" shrinkToFit="1"/>
    </xf>
    <xf numFmtId="181" fontId="11" fillId="2" borderId="22" xfId="0" applyNumberFormat="1" applyFont="1" applyFill="1" applyBorder="1" applyAlignment="1">
      <alignment horizontal="center" vertical="center" shrinkToFit="1"/>
    </xf>
    <xf numFmtId="0" fontId="10" fillId="2" borderId="0" xfId="0" applyFont="1" applyFill="1" applyAlignment="1">
      <alignment horizontal="center" vertical="center"/>
    </xf>
    <xf numFmtId="0" fontId="13" fillId="2" borderId="10" xfId="0" applyFont="1" applyFill="1" applyBorder="1" applyAlignment="1">
      <alignment horizontal="center" vertical="center" shrinkToFit="1"/>
    </xf>
    <xf numFmtId="0" fontId="8" fillId="0" borderId="26" xfId="0" applyFont="1" applyBorder="1" applyAlignment="1">
      <alignment horizontal="center" vertical="center"/>
    </xf>
    <xf numFmtId="0" fontId="8" fillId="0" borderId="36" xfId="0" applyFont="1" applyBorder="1" applyAlignment="1">
      <alignment horizontal="center" vertical="center"/>
    </xf>
    <xf numFmtId="0" fontId="8" fillId="0" borderId="43" xfId="0" applyFont="1" applyBorder="1" applyAlignment="1">
      <alignment horizontal="center" vertical="center"/>
    </xf>
    <xf numFmtId="0" fontId="8" fillId="0" borderId="48"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182" fontId="11" fillId="2" borderId="19" xfId="0" applyNumberFormat="1" applyFont="1" applyFill="1" applyBorder="1" applyAlignment="1">
      <alignment horizontal="center" vertical="center"/>
    </xf>
    <xf numFmtId="182" fontId="11" fillId="2" borderId="22" xfId="0" applyNumberFormat="1" applyFont="1" applyFill="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2" xfId="0" applyFont="1" applyBorder="1" applyAlignment="1">
      <alignment horizontal="center" vertical="center"/>
    </xf>
    <xf numFmtId="178" fontId="15" fillId="0" borderId="29" xfId="0" applyNumberFormat="1" applyFont="1" applyFill="1" applyBorder="1" applyAlignment="1">
      <alignment horizontal="left" vertical="center" shrinkToFit="1"/>
    </xf>
    <xf numFmtId="178" fontId="15" fillId="0" borderId="54" xfId="0" applyNumberFormat="1" applyFont="1" applyFill="1" applyBorder="1" applyAlignment="1">
      <alignment horizontal="left" vertical="center" shrinkToFit="1"/>
    </xf>
    <xf numFmtId="0" fontId="9" fillId="0" borderId="0" xfId="0" applyFont="1" applyAlignment="1">
      <alignment horizontal="center" vertical="center"/>
    </xf>
    <xf numFmtId="178" fontId="15" fillId="0" borderId="37" xfId="0" applyNumberFormat="1" applyFont="1" applyFill="1" applyBorder="1" applyAlignment="1">
      <alignment horizontal="center" vertical="center" shrinkToFit="1"/>
    </xf>
    <xf numFmtId="178" fontId="15" fillId="0" borderId="52" xfId="0" applyNumberFormat="1" applyFont="1" applyFill="1" applyBorder="1" applyAlignment="1">
      <alignment horizontal="center" vertical="center" shrinkToFit="1"/>
    </xf>
    <xf numFmtId="178" fontId="15" fillId="0" borderId="28" xfId="0" applyNumberFormat="1" applyFont="1" applyFill="1" applyBorder="1" applyAlignment="1">
      <alignment horizontal="center" vertical="center" shrinkToFit="1"/>
    </xf>
    <xf numFmtId="178" fontId="15" fillId="0" borderId="53" xfId="0" applyNumberFormat="1" applyFont="1" applyFill="1" applyBorder="1" applyAlignment="1">
      <alignment horizontal="center" vertical="center" shrinkToFit="1"/>
    </xf>
    <xf numFmtId="178" fontId="41" fillId="0" borderId="28" xfId="0" applyNumberFormat="1" applyFont="1" applyFill="1" applyBorder="1" applyAlignment="1">
      <alignment horizontal="center" vertical="center" shrinkToFit="1"/>
    </xf>
    <xf numFmtId="178" fontId="41" fillId="0" borderId="53" xfId="0" applyNumberFormat="1" applyFont="1" applyFill="1" applyBorder="1" applyAlignment="1">
      <alignment horizontal="center" vertical="center" shrinkToFit="1"/>
    </xf>
    <xf numFmtId="178" fontId="15" fillId="0" borderId="29" xfId="0" applyNumberFormat="1" applyFont="1" applyFill="1" applyBorder="1" applyAlignment="1">
      <alignment horizontal="center" vertical="center" shrinkToFit="1"/>
    </xf>
    <xf numFmtId="178" fontId="15" fillId="0" borderId="54" xfId="0" applyNumberFormat="1" applyFont="1" applyFill="1" applyBorder="1" applyAlignment="1">
      <alignment horizontal="center" vertical="center" shrinkToFit="1"/>
    </xf>
    <xf numFmtId="0" fontId="10" fillId="0" borderId="0" xfId="0" applyFont="1" applyFill="1" applyAlignment="1">
      <alignment horizontal="center" vertical="center"/>
    </xf>
    <xf numFmtId="182" fontId="11" fillId="0" borderId="19" xfId="0" applyNumberFormat="1" applyFont="1" applyFill="1" applyBorder="1" applyAlignment="1">
      <alignment horizontal="center" vertical="center"/>
    </xf>
    <xf numFmtId="182" fontId="11" fillId="0" borderId="22"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620836</xdr:colOff>
      <xdr:row>0</xdr:row>
      <xdr:rowOff>77421</xdr:rowOff>
    </xdr:from>
    <xdr:to>
      <xdr:col>8</xdr:col>
      <xdr:colOff>392236</xdr:colOff>
      <xdr:row>2</xdr:row>
      <xdr:rowOff>58371</xdr:rowOff>
    </xdr:to>
    <xdr:sp macro="" textlink="">
      <xdr:nvSpPr>
        <xdr:cNvPr id="2" name="テキスト ボックス 1"/>
        <xdr:cNvSpPr txBox="1"/>
      </xdr:nvSpPr>
      <xdr:spPr>
        <a:xfrm>
          <a:off x="5698394" y="77421"/>
          <a:ext cx="1251438" cy="3692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入力例</a:t>
          </a:r>
          <a:endParaRPr kumimoji="1" lang="ja-JP" altLang="en-US" sz="8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157372</xdr:colOff>
      <xdr:row>0</xdr:row>
      <xdr:rowOff>66259</xdr:rowOff>
    </xdr:from>
    <xdr:to>
      <xdr:col>19</xdr:col>
      <xdr:colOff>157371</xdr:colOff>
      <xdr:row>2</xdr:row>
      <xdr:rowOff>8281</xdr:rowOff>
    </xdr:to>
    <xdr:sp macro="" textlink="">
      <xdr:nvSpPr>
        <xdr:cNvPr id="2" name="テキスト ボックス 1"/>
        <xdr:cNvSpPr txBox="1"/>
      </xdr:nvSpPr>
      <xdr:spPr>
        <a:xfrm>
          <a:off x="6841437" y="66259"/>
          <a:ext cx="1043608" cy="4224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endParaRPr kumimoji="1" lang="ja-JP" altLang="en-US" sz="11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654181</xdr:colOff>
      <xdr:row>0</xdr:row>
      <xdr:rowOff>107674</xdr:rowOff>
    </xdr:from>
    <xdr:to>
      <xdr:col>21</xdr:col>
      <xdr:colOff>76006</xdr:colOff>
      <xdr:row>2</xdr:row>
      <xdr:rowOff>0</xdr:rowOff>
    </xdr:to>
    <xdr:sp macro="" textlink="">
      <xdr:nvSpPr>
        <xdr:cNvPr id="2" name="テキスト ボックス 1"/>
        <xdr:cNvSpPr txBox="1"/>
      </xdr:nvSpPr>
      <xdr:spPr>
        <a:xfrm>
          <a:off x="7881975" y="107674"/>
          <a:ext cx="1113913" cy="4302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endParaRPr kumimoji="1" lang="ja-JP" altLang="en-US" sz="11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16566</xdr:colOff>
      <xdr:row>0</xdr:row>
      <xdr:rowOff>107674</xdr:rowOff>
    </xdr:from>
    <xdr:to>
      <xdr:col>3</xdr:col>
      <xdr:colOff>356152</xdr:colOff>
      <xdr:row>2</xdr:row>
      <xdr:rowOff>0</xdr:rowOff>
    </xdr:to>
    <xdr:sp macro="" textlink="">
      <xdr:nvSpPr>
        <xdr:cNvPr id="2" name="テキスト ボックス 1"/>
        <xdr:cNvSpPr txBox="1"/>
      </xdr:nvSpPr>
      <xdr:spPr>
        <a:xfrm>
          <a:off x="265044" y="107674"/>
          <a:ext cx="1043608" cy="4224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endParaRPr kumimoji="1" lang="ja-JP" altLang="en-US" sz="11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4.xml"/><Relationship Id="rId1" Type="http://schemas.openxmlformats.org/officeDocument/2006/relationships/printerSettings" Target="../printerSettings/printerSettings18.bin"/><Relationship Id="rId4"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D38"/>
  <sheetViews>
    <sheetView zoomScale="70" zoomScaleNormal="70" workbookViewId="0">
      <selection activeCell="E8" sqref="E8:BD8"/>
    </sheetView>
  </sheetViews>
  <sheetFormatPr defaultColWidth="2.125" defaultRowHeight="18.75" x14ac:dyDescent="0.15"/>
  <cols>
    <col min="1" max="1" width="2.125" style="55"/>
    <col min="2" max="2" width="3.375" style="54" customWidth="1"/>
    <col min="3" max="16384" width="2.125" style="55"/>
  </cols>
  <sheetData>
    <row r="2" spans="2:56" ht="46.5" customHeight="1" x14ac:dyDescent="0.15">
      <c r="B2" s="155" t="s">
        <v>139</v>
      </c>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row>
    <row r="3" spans="2:56" ht="29.25" customHeight="1" x14ac:dyDescent="0.15">
      <c r="B3" s="116"/>
      <c r="C3" s="127" t="s">
        <v>142</v>
      </c>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c r="AY3" s="116"/>
      <c r="AZ3" s="116"/>
      <c r="BA3" s="116"/>
      <c r="BB3" s="116"/>
      <c r="BC3" s="116"/>
      <c r="BD3" s="116"/>
    </row>
    <row r="4" spans="2:56" ht="48.75" customHeight="1" x14ac:dyDescent="0.15">
      <c r="C4" s="156"/>
      <c r="D4" s="156"/>
      <c r="E4" s="157" t="s">
        <v>154</v>
      </c>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row>
    <row r="5" spans="2:56" x14ac:dyDescent="0.15">
      <c r="C5" s="117"/>
      <c r="D5" s="117"/>
      <c r="E5" s="149" t="s">
        <v>152</v>
      </c>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S5" s="149"/>
      <c r="AT5" s="149"/>
      <c r="AU5" s="149"/>
      <c r="AV5" s="149"/>
      <c r="AW5" s="149"/>
      <c r="AX5" s="149"/>
      <c r="AY5" s="149"/>
      <c r="AZ5" s="149"/>
      <c r="BA5" s="149"/>
      <c r="BB5" s="149"/>
      <c r="BC5" s="149"/>
      <c r="BD5" s="149"/>
    </row>
    <row r="6" spans="2:56" ht="9.75" customHeight="1" x14ac:dyDescent="0.15">
      <c r="C6" s="120"/>
      <c r="D6" s="120"/>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row>
    <row r="7" spans="2:56" x14ac:dyDescent="0.15">
      <c r="C7" s="120"/>
      <c r="D7" s="120"/>
      <c r="E7" s="149" t="s">
        <v>151</v>
      </c>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49"/>
      <c r="AZ7" s="149"/>
      <c r="BA7" s="149"/>
      <c r="BB7" s="149"/>
      <c r="BC7" s="149"/>
      <c r="BD7" s="149"/>
    </row>
    <row r="8" spans="2:56" ht="152.25" customHeight="1" x14ac:dyDescent="0.15">
      <c r="C8" s="120"/>
      <c r="D8" s="120"/>
      <c r="E8" s="150" t="s">
        <v>161</v>
      </c>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c r="AS8" s="150"/>
      <c r="AT8" s="150"/>
      <c r="AU8" s="150"/>
      <c r="AV8" s="150"/>
      <c r="AW8" s="150"/>
      <c r="AX8" s="150"/>
      <c r="AY8" s="150"/>
      <c r="AZ8" s="150"/>
      <c r="BA8" s="150"/>
      <c r="BB8" s="150"/>
      <c r="BC8" s="150"/>
      <c r="BD8" s="150"/>
    </row>
    <row r="9" spans="2:56" ht="26.25" customHeight="1" thickBot="1" x14ac:dyDescent="0.2">
      <c r="C9" s="120"/>
      <c r="D9" s="120"/>
      <c r="E9" s="128"/>
      <c r="F9" s="138" t="s">
        <v>149</v>
      </c>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row>
    <row r="10" spans="2:56" ht="41.25" customHeight="1" thickTop="1" x14ac:dyDescent="0.15">
      <c r="C10" s="120"/>
      <c r="D10" s="120"/>
      <c r="E10" s="129"/>
      <c r="F10" s="131"/>
      <c r="G10" s="151" t="s">
        <v>150</v>
      </c>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32"/>
    </row>
    <row r="11" spans="2:56" ht="41.25" customHeight="1" x14ac:dyDescent="0.15">
      <c r="C11" s="120"/>
      <c r="D11" s="120"/>
      <c r="E11" s="129"/>
      <c r="F11" s="133"/>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c r="AR11" s="152"/>
      <c r="AS11" s="152"/>
      <c r="AT11" s="152"/>
      <c r="AU11" s="152"/>
      <c r="AV11" s="152"/>
      <c r="AW11" s="152"/>
      <c r="AX11" s="152"/>
      <c r="AY11" s="152"/>
      <c r="AZ11" s="152"/>
      <c r="BA11" s="152"/>
      <c r="BB11" s="152"/>
      <c r="BC11" s="152"/>
      <c r="BD11" s="134"/>
    </row>
    <row r="12" spans="2:56" ht="41.25" customHeight="1" thickBot="1" x14ac:dyDescent="0.2">
      <c r="C12" s="120"/>
      <c r="D12" s="120"/>
      <c r="E12" s="129"/>
      <c r="F12" s="135"/>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36"/>
    </row>
    <row r="13" spans="2:56" ht="19.5" thickTop="1" x14ac:dyDescent="0.15">
      <c r="C13" s="120"/>
      <c r="D13" s="120"/>
      <c r="E13" s="129"/>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row>
    <row r="14" spans="2:56" ht="42" customHeight="1" x14ac:dyDescent="0.15">
      <c r="B14" s="154" t="s">
        <v>140</v>
      </c>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row>
    <row r="15" spans="2:56" ht="23.25" customHeight="1" x14ac:dyDescent="0.15">
      <c r="B15" s="140"/>
      <c r="C15" s="148" t="s">
        <v>169</v>
      </c>
      <c r="D15" s="148"/>
      <c r="E15" s="148"/>
      <c r="F15" s="148"/>
      <c r="G15" s="148"/>
      <c r="H15" s="148"/>
      <c r="I15" s="148"/>
      <c r="J15" s="148"/>
      <c r="K15" s="148"/>
      <c r="L15" s="148"/>
      <c r="M15" s="148"/>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row>
    <row r="16" spans="2:56" ht="23.25" customHeight="1" x14ac:dyDescent="0.15">
      <c r="B16" s="140"/>
      <c r="C16" s="148" t="s">
        <v>170</v>
      </c>
      <c r="D16" s="148"/>
      <c r="E16" s="148"/>
      <c r="F16" s="148"/>
      <c r="G16" s="148"/>
      <c r="H16" s="148"/>
      <c r="I16" s="148"/>
      <c r="J16" s="148"/>
      <c r="K16" s="148"/>
      <c r="L16" s="148"/>
      <c r="M16" s="148"/>
      <c r="N16" s="148"/>
      <c r="O16" s="148"/>
      <c r="P16" s="148"/>
      <c r="Q16" s="145"/>
      <c r="R16" s="146"/>
      <c r="S16" s="146"/>
      <c r="T16" s="146"/>
      <c r="U16" s="147"/>
      <c r="V16" s="164" t="s">
        <v>168</v>
      </c>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4"/>
    </row>
    <row r="17" spans="2:56" ht="10.5" customHeight="1" x14ac:dyDescent="0.15">
      <c r="B17" s="140"/>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row>
    <row r="18" spans="2:56" ht="25.5" customHeight="1" x14ac:dyDescent="0.15">
      <c r="C18" s="54">
        <v>1</v>
      </c>
      <c r="D18" s="55" t="s">
        <v>35</v>
      </c>
    </row>
    <row r="19" spans="2:56" ht="25.5" customHeight="1" x14ac:dyDescent="0.15">
      <c r="D19" s="55" t="s">
        <v>159</v>
      </c>
    </row>
    <row r="20" spans="2:56" ht="23.25" customHeight="1" x14ac:dyDescent="0.15">
      <c r="E20" s="160" t="s">
        <v>36</v>
      </c>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0"/>
      <c r="BA20" s="160"/>
      <c r="BB20" s="160"/>
      <c r="BC20" s="160"/>
      <c r="BD20" s="160"/>
    </row>
    <row r="21" spans="2:56" ht="11.25" customHeight="1" x14ac:dyDescent="0.15"/>
    <row r="22" spans="2:56" ht="25.5" customHeight="1" x14ac:dyDescent="0.15">
      <c r="C22" s="54">
        <v>2</v>
      </c>
      <c r="D22" s="55" t="s">
        <v>37</v>
      </c>
    </row>
    <row r="23" spans="2:56" s="56" customFormat="1" ht="25.5" customHeight="1" x14ac:dyDescent="0.15">
      <c r="B23" s="57"/>
      <c r="D23" s="148" t="s">
        <v>160</v>
      </c>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row>
    <row r="24" spans="2:56" s="56" customFormat="1" ht="23.25" customHeight="1" x14ac:dyDescent="0.15">
      <c r="B24" s="57"/>
      <c r="E24" s="161" t="s">
        <v>121</v>
      </c>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row>
    <row r="25" spans="2:56" s="56" customFormat="1" ht="23.25" customHeight="1" x14ac:dyDescent="0.15">
      <c r="B25" s="57"/>
      <c r="E25" s="161" t="s">
        <v>120</v>
      </c>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row>
    <row r="26" spans="2:56" ht="11.25" customHeight="1" x14ac:dyDescent="0.15"/>
    <row r="27" spans="2:56" ht="25.5" customHeight="1" x14ac:dyDescent="0.15">
      <c r="C27" s="54">
        <v>3</v>
      </c>
      <c r="D27" s="55" t="s">
        <v>130</v>
      </c>
    </row>
    <row r="28" spans="2:56" s="56" customFormat="1" ht="25.5" customHeight="1" x14ac:dyDescent="0.15">
      <c r="B28" s="57"/>
      <c r="D28" s="55" t="s">
        <v>137</v>
      </c>
    </row>
    <row r="29" spans="2:56" s="56" customFormat="1" ht="23.25" customHeight="1" x14ac:dyDescent="0.15">
      <c r="B29" s="57"/>
      <c r="E29" s="56" t="s">
        <v>134</v>
      </c>
    </row>
    <row r="30" spans="2:56" s="56" customFormat="1" ht="23.25" customHeight="1" x14ac:dyDescent="0.15">
      <c r="B30" s="57"/>
      <c r="E30" s="56" t="s">
        <v>135</v>
      </c>
    </row>
    <row r="31" spans="2:56" s="56" customFormat="1" ht="23.25" customHeight="1" x14ac:dyDescent="0.15">
      <c r="B31" s="57"/>
      <c r="E31" s="56" t="s">
        <v>136</v>
      </c>
    </row>
    <row r="32" spans="2:56" s="56" customFormat="1" ht="37.5" customHeight="1" x14ac:dyDescent="0.15">
      <c r="B32" s="57"/>
      <c r="E32" s="162" t="s">
        <v>158</v>
      </c>
      <c r="F32" s="162"/>
      <c r="G32" s="163" t="s">
        <v>163</v>
      </c>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163"/>
      <c r="AQ32" s="163"/>
      <c r="AR32" s="163"/>
      <c r="AS32" s="163"/>
      <c r="AT32" s="163"/>
      <c r="AU32" s="163"/>
      <c r="AV32" s="163"/>
      <c r="AW32" s="163"/>
      <c r="AX32" s="163"/>
      <c r="AY32" s="163"/>
      <c r="AZ32" s="163"/>
      <c r="BA32" s="163"/>
      <c r="BB32" s="163"/>
      <c r="BC32" s="163"/>
      <c r="BD32" s="163"/>
    </row>
    <row r="33" spans="2:56" ht="38.25" customHeight="1" x14ac:dyDescent="0.15">
      <c r="E33" s="137"/>
      <c r="F33" s="162" t="s">
        <v>146</v>
      </c>
      <c r="G33" s="162"/>
      <c r="H33" s="163" t="s">
        <v>157</v>
      </c>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63"/>
      <c r="AT33" s="163"/>
      <c r="AU33" s="163"/>
      <c r="AV33" s="163"/>
      <c r="AW33" s="163"/>
      <c r="AX33" s="163"/>
      <c r="AY33" s="163"/>
      <c r="AZ33" s="163"/>
      <c r="BA33" s="163"/>
      <c r="BB33" s="163"/>
      <c r="BC33" s="163"/>
      <c r="BD33" s="163"/>
    </row>
    <row r="34" spans="2:56" s="142" customFormat="1" ht="22.5" customHeight="1" x14ac:dyDescent="0.15">
      <c r="B34" s="141"/>
      <c r="E34" s="158" t="s">
        <v>158</v>
      </c>
      <c r="F34" s="158"/>
      <c r="G34" s="159" t="s">
        <v>164</v>
      </c>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row>
    <row r="35" spans="2:56" ht="9" customHeight="1" x14ac:dyDescent="0.15">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row>
    <row r="36" spans="2:56" ht="25.5" customHeight="1" x14ac:dyDescent="0.15">
      <c r="C36" s="54">
        <v>4</v>
      </c>
      <c r="D36" s="55" t="s">
        <v>153</v>
      </c>
    </row>
    <row r="37" spans="2:56" s="56" customFormat="1" ht="18.75" customHeight="1" x14ac:dyDescent="0.15">
      <c r="B37" s="57"/>
      <c r="D37" s="55" t="s">
        <v>128</v>
      </c>
    </row>
    <row r="38" spans="2:56" s="56" customFormat="1" ht="18.75" customHeight="1" x14ac:dyDescent="0.15">
      <c r="B38" s="57"/>
      <c r="D38" s="100" t="s">
        <v>129</v>
      </c>
    </row>
  </sheetData>
  <mergeCells count="22">
    <mergeCell ref="B2:BD2"/>
    <mergeCell ref="C4:D4"/>
    <mergeCell ref="E4:BD4"/>
    <mergeCell ref="E5:BD5"/>
    <mergeCell ref="E34:F34"/>
    <mergeCell ref="G34:BD34"/>
    <mergeCell ref="E20:BD20"/>
    <mergeCell ref="E24:BD24"/>
    <mergeCell ref="E25:BD25"/>
    <mergeCell ref="D23:BD23"/>
    <mergeCell ref="E32:F32"/>
    <mergeCell ref="G32:BD32"/>
    <mergeCell ref="F33:G33"/>
    <mergeCell ref="H33:BD33"/>
    <mergeCell ref="V16:BC16"/>
    <mergeCell ref="C15:M15"/>
    <mergeCell ref="Q16:U16"/>
    <mergeCell ref="C16:P16"/>
    <mergeCell ref="E7:BD7"/>
    <mergeCell ref="E8:BD8"/>
    <mergeCell ref="G10:BC12"/>
    <mergeCell ref="B14:BD14"/>
  </mergeCells>
  <phoneticPr fontId="1"/>
  <pageMargins left="0.51181102362204722" right="0.51181102362204722" top="0.55118110236220474" bottom="0.35433070866141736" header="0.31496062992125984" footer="0.31496062992125984"/>
  <pageSetup paperSize="9" scale="75"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47"/>
  <sheetViews>
    <sheetView zoomScale="115" zoomScaleNormal="115" zoomScaleSheetLayoutView="85" workbookViewId="0">
      <selection activeCell="O9" sqref="O9:P39"/>
    </sheetView>
  </sheetViews>
  <sheetFormatPr defaultRowHeight="15" x14ac:dyDescent="0.15"/>
  <cols>
    <col min="1" max="1" width="3.25" style="35" customWidth="1"/>
    <col min="2" max="2" width="5.875" style="34" customWidth="1"/>
    <col min="3" max="3" width="3.375" style="35" bestFit="1" customWidth="1"/>
    <col min="4" max="4" width="5.625" style="35" customWidth="1"/>
    <col min="5" max="5" width="4.25" style="34" bestFit="1" customWidth="1"/>
    <col min="6" max="6" width="8.125" style="35" customWidth="1"/>
    <col min="7" max="7" width="4.25" style="35" bestFit="1" customWidth="1"/>
    <col min="8" max="8" width="8.125" style="35" customWidth="1"/>
    <col min="9" max="9" width="4.25" style="35" bestFit="1" customWidth="1"/>
    <col min="10" max="10" width="8.125" style="35" customWidth="1"/>
    <col min="11" max="11" width="4.25" style="35" bestFit="1" customWidth="1"/>
    <col min="12" max="12" width="8.125" style="35" customWidth="1"/>
    <col min="13" max="13" width="4.25" style="35" bestFit="1" customWidth="1"/>
    <col min="14" max="14" width="8.125" style="35" customWidth="1"/>
    <col min="15" max="15" width="6.375" style="35" customWidth="1"/>
    <col min="16" max="16" width="8.25" style="35" customWidth="1"/>
    <col min="17" max="16384" width="9" style="35"/>
  </cols>
  <sheetData>
    <row r="1" spans="2:16" ht="15.75" x14ac:dyDescent="0.15">
      <c r="K1" s="249" t="s">
        <v>20</v>
      </c>
      <c r="L1" s="249"/>
      <c r="M1" s="123">
        <v>7</v>
      </c>
      <c r="N1" s="59" t="s">
        <v>18</v>
      </c>
      <c r="O1" s="59">
        <v>9</v>
      </c>
      <c r="P1" s="36" t="s">
        <v>19</v>
      </c>
    </row>
    <row r="2" spans="2:16" ht="26.25" x14ac:dyDescent="0.15">
      <c r="B2" s="282" t="str">
        <f>'4月'!B2:P2</f>
        <v>○○児童クラブ　出勤簿（実績）</v>
      </c>
      <c r="C2" s="282"/>
      <c r="D2" s="282"/>
      <c r="E2" s="282"/>
      <c r="F2" s="282"/>
      <c r="G2" s="282"/>
      <c r="H2" s="282"/>
      <c r="I2" s="282"/>
      <c r="J2" s="282"/>
      <c r="K2" s="282"/>
      <c r="L2" s="282"/>
      <c r="M2" s="282"/>
      <c r="N2" s="282"/>
      <c r="O2" s="282"/>
      <c r="P2" s="282"/>
    </row>
    <row r="3" spans="2:16" ht="8.25" customHeight="1" x14ac:dyDescent="0.15">
      <c r="B3" s="99"/>
      <c r="C3" s="99"/>
      <c r="D3" s="99"/>
      <c r="E3" s="99"/>
      <c r="F3" s="99"/>
      <c r="G3" s="99"/>
      <c r="H3" s="99"/>
      <c r="I3" s="99"/>
      <c r="J3" s="99"/>
      <c r="K3" s="99"/>
      <c r="L3" s="99"/>
      <c r="M3" s="99"/>
      <c r="N3" s="99"/>
      <c r="O3" s="99"/>
      <c r="P3" s="99"/>
    </row>
    <row r="4" spans="2:16" ht="20.25" customHeight="1" x14ac:dyDescent="0.15">
      <c r="B4" s="37" t="s">
        <v>33</v>
      </c>
      <c r="C4" s="99"/>
      <c r="D4" s="99"/>
      <c r="E4" s="99"/>
      <c r="F4" s="253" t="s">
        <v>132</v>
      </c>
      <c r="G4" s="254"/>
      <c r="H4" s="255"/>
      <c r="I4" s="256"/>
      <c r="J4" s="257"/>
      <c r="K4" s="268" t="s">
        <v>124</v>
      </c>
      <c r="L4" s="269"/>
      <c r="M4" s="269"/>
      <c r="N4" s="270"/>
      <c r="O4" s="283">
        <f>'4月'!O4:P4</f>
        <v>0</v>
      </c>
      <c r="P4" s="284"/>
    </row>
    <row r="5" spans="2:16" ht="7.5" customHeight="1" x14ac:dyDescent="0.15"/>
    <row r="6" spans="2:16" ht="24.75" customHeight="1" x14ac:dyDescent="0.15">
      <c r="B6" s="234" t="s">
        <v>0</v>
      </c>
      <c r="C6" s="235"/>
      <c r="D6" s="250" t="s">
        <v>116</v>
      </c>
      <c r="E6" s="259"/>
      <c r="F6" s="259"/>
      <c r="G6" s="259"/>
      <c r="H6" s="259"/>
      <c r="I6" s="259"/>
      <c r="J6" s="259"/>
      <c r="K6" s="259"/>
      <c r="L6" s="259"/>
      <c r="M6" s="259"/>
      <c r="N6" s="259"/>
      <c r="O6" s="260" t="s">
        <v>114</v>
      </c>
      <c r="P6" s="261"/>
    </row>
    <row r="7" spans="2:16" ht="18" customHeight="1" x14ac:dyDescent="0.15">
      <c r="B7" s="236"/>
      <c r="C7" s="237"/>
      <c r="D7" s="251"/>
      <c r="E7" s="242" t="str">
        <f>IFERROR(VLOOKUP(E6,職員情報!$C$6:$D$25,2,FALSE),"")</f>
        <v/>
      </c>
      <c r="F7" s="243"/>
      <c r="G7" s="242" t="str">
        <f>IFERROR(VLOOKUP(G6,職員情報!$C$6:$D$25,2,FALSE),"")</f>
        <v/>
      </c>
      <c r="H7" s="243"/>
      <c r="I7" s="242" t="str">
        <f>IFERROR(VLOOKUP(I6,職員情報!$C$6:$D$25,2,FALSE),"")</f>
        <v/>
      </c>
      <c r="J7" s="243"/>
      <c r="K7" s="242" t="str">
        <f>IFERROR(VLOOKUP(K6,職員情報!$C$6:$D$25,2,FALSE),"")</f>
        <v/>
      </c>
      <c r="L7" s="243"/>
      <c r="M7" s="242" t="str">
        <f>IFERROR(VLOOKUP(M6,職員情報!$C$6:$D$25,2,FALSE),"")</f>
        <v/>
      </c>
      <c r="N7" s="243"/>
      <c r="O7" s="262"/>
      <c r="P7" s="263"/>
    </row>
    <row r="8" spans="2:16" ht="18" customHeight="1" x14ac:dyDescent="0.15">
      <c r="B8" s="238"/>
      <c r="C8" s="239"/>
      <c r="D8" s="252"/>
      <c r="E8" s="52" t="s">
        <v>4</v>
      </c>
      <c r="F8" s="125" t="s">
        <v>21</v>
      </c>
      <c r="G8" s="52" t="s">
        <v>4</v>
      </c>
      <c r="H8" s="125" t="s">
        <v>21</v>
      </c>
      <c r="I8" s="52" t="s">
        <v>4</v>
      </c>
      <c r="J8" s="125" t="s">
        <v>21</v>
      </c>
      <c r="K8" s="52" t="s">
        <v>4</v>
      </c>
      <c r="L8" s="125" t="s">
        <v>21</v>
      </c>
      <c r="M8" s="52" t="s">
        <v>4</v>
      </c>
      <c r="N8" s="125" t="s">
        <v>21</v>
      </c>
      <c r="O8" s="264"/>
      <c r="P8" s="265"/>
    </row>
    <row r="9" spans="2:16" ht="20.100000000000001" customHeight="1" x14ac:dyDescent="0.15">
      <c r="B9" s="39">
        <v>45901</v>
      </c>
      <c r="C9" s="53" t="str">
        <f>IF(B9="","",TEXT(B9,"aaa"))</f>
        <v>月</v>
      </c>
      <c r="D9" s="93" t="str">
        <f t="shared" ref="D9:D38" si="0">IF(C9="月","平日",IF(C9="火","平日",IF(C9="水","平日",IF(C9="木","平日",IF(C9="金","平日",IF(C9="土","土曜日",IF(C9="日","　","")))))))</f>
        <v>平日</v>
      </c>
      <c r="E9" s="40"/>
      <c r="F9" s="41" t="str">
        <f>IFERROR(VLOOKUP(E9&amp;$D9,勤務時間!$B$2:$C$61,2,FALSE),"")</f>
        <v/>
      </c>
      <c r="G9" s="40"/>
      <c r="H9" s="41" t="str">
        <f>IFERROR(VLOOKUP(G9&amp;$D9,勤務時間!$B$2:$C$61,2,FALSE),"")</f>
        <v/>
      </c>
      <c r="I9" s="40"/>
      <c r="J9" s="41" t="str">
        <f>IFERROR(VLOOKUP(I9&amp;$D9,勤務時間!$B$2:$C$61,2,FALSE),"")</f>
        <v/>
      </c>
      <c r="K9" s="40"/>
      <c r="L9" s="41" t="str">
        <f>IFERROR(VLOOKUP(K9&amp;$D9,勤務時間!$B$2:$C$61,2,FALSE),"")</f>
        <v/>
      </c>
      <c r="M9" s="40"/>
      <c r="N9" s="41" t="str">
        <f>IFERROR(VLOOKUP(M9&amp;$D9,勤務時間!$B$2:$C$61,2,FALSE),"")</f>
        <v/>
      </c>
      <c r="O9" s="244"/>
      <c r="P9" s="245"/>
    </row>
    <row r="10" spans="2:16" ht="20.100000000000001" customHeight="1" x14ac:dyDescent="0.15">
      <c r="B10" s="42">
        <f>B9+1</f>
        <v>45902</v>
      </c>
      <c r="C10" s="43" t="str">
        <f t="shared" ref="C10:C38" si="1">IF(B10="","",TEXT(B10,"aaa"))</f>
        <v>火</v>
      </c>
      <c r="D10" s="93" t="str">
        <f t="shared" si="0"/>
        <v>平日</v>
      </c>
      <c r="E10" s="44"/>
      <c r="F10" s="41" t="str">
        <f>IFERROR(VLOOKUP(E10&amp;$D10,勤務時間!$B$2:$C$61,2,FALSE),"")</f>
        <v/>
      </c>
      <c r="G10" s="44"/>
      <c r="H10" s="41" t="str">
        <f>IFERROR(VLOOKUP(G10&amp;$D10,勤務時間!$B$2:$C$61,2,FALSE),"")</f>
        <v/>
      </c>
      <c r="I10" s="44"/>
      <c r="J10" s="41" t="str">
        <f>IFERROR(VLOOKUP(I10&amp;$D10,勤務時間!$B$2:$C$61,2,FALSE),"")</f>
        <v/>
      </c>
      <c r="K10" s="44"/>
      <c r="L10" s="41" t="str">
        <f>IFERROR(VLOOKUP(K10&amp;$D10,勤務時間!$B$2:$C$61,2,FALSE),"")</f>
        <v/>
      </c>
      <c r="M10" s="44"/>
      <c r="N10" s="41" t="str">
        <f>IFERROR(VLOOKUP(M10&amp;$D10,勤務時間!$B$2:$C$61,2,FALSE),"")</f>
        <v/>
      </c>
      <c r="O10" s="246"/>
      <c r="P10" s="247"/>
    </row>
    <row r="11" spans="2:16" ht="20.100000000000001" customHeight="1" x14ac:dyDescent="0.15">
      <c r="B11" s="42">
        <f t="shared" ref="B11:B38" si="2">B10+1</f>
        <v>45903</v>
      </c>
      <c r="C11" s="43" t="str">
        <f>IF(B11="","",TEXT(B11,"aaa"))</f>
        <v>水</v>
      </c>
      <c r="D11" s="93" t="str">
        <f t="shared" si="0"/>
        <v>平日</v>
      </c>
      <c r="E11" s="40"/>
      <c r="F11" s="41" t="str">
        <f>IFERROR(VLOOKUP(E11&amp;$D11,勤務時間!$B$2:$C$61,2,FALSE),"")</f>
        <v/>
      </c>
      <c r="G11" s="40"/>
      <c r="H11" s="41" t="str">
        <f>IFERROR(VLOOKUP(G11&amp;$D11,勤務時間!$B$2:$C$61,2,FALSE),"")</f>
        <v/>
      </c>
      <c r="I11" s="40"/>
      <c r="J11" s="41" t="str">
        <f>IFERROR(VLOOKUP(I11&amp;$D11,勤務時間!$B$2:$C$61,2,FALSE),"")</f>
        <v/>
      </c>
      <c r="K11" s="40"/>
      <c r="L11" s="41" t="str">
        <f>IFERROR(VLOOKUP(K11&amp;$D11,勤務時間!$B$2:$C$61,2,FALSE),"")</f>
        <v/>
      </c>
      <c r="M11" s="40"/>
      <c r="N11" s="41" t="str">
        <f>IFERROR(VLOOKUP(M11&amp;$D11,勤務時間!$B$2:$C$61,2,FALSE),"")</f>
        <v/>
      </c>
      <c r="O11" s="246"/>
      <c r="P11" s="247"/>
    </row>
    <row r="12" spans="2:16" ht="20.100000000000001" customHeight="1" x14ac:dyDescent="0.15">
      <c r="B12" s="42">
        <f t="shared" si="2"/>
        <v>45904</v>
      </c>
      <c r="C12" s="43" t="str">
        <f t="shared" si="1"/>
        <v>木</v>
      </c>
      <c r="D12" s="93" t="str">
        <f t="shared" si="0"/>
        <v>平日</v>
      </c>
      <c r="E12" s="40"/>
      <c r="F12" s="41" t="str">
        <f>IFERROR(VLOOKUP(E12&amp;$D12,勤務時間!$B$2:$C$61,2,FALSE),"")</f>
        <v/>
      </c>
      <c r="G12" s="40"/>
      <c r="H12" s="41" t="str">
        <f>IFERROR(VLOOKUP(G12&amp;$D12,勤務時間!$B$2:$C$61,2,FALSE),"")</f>
        <v/>
      </c>
      <c r="I12" s="40"/>
      <c r="J12" s="41" t="str">
        <f>IFERROR(VLOOKUP(I12&amp;$D12,勤務時間!$B$2:$C$61,2,FALSE),"")</f>
        <v/>
      </c>
      <c r="K12" s="40"/>
      <c r="L12" s="41" t="str">
        <f>IFERROR(VLOOKUP(K12&amp;$D12,勤務時間!$B$2:$C$61,2,FALSE),"")</f>
        <v/>
      </c>
      <c r="M12" s="40"/>
      <c r="N12" s="41" t="str">
        <f>IFERROR(VLOOKUP(M12&amp;$D12,勤務時間!$B$2:$C$61,2,FALSE),"")</f>
        <v/>
      </c>
      <c r="O12" s="246"/>
      <c r="P12" s="247"/>
    </row>
    <row r="13" spans="2:16" ht="20.100000000000001" customHeight="1" x14ac:dyDescent="0.15">
      <c r="B13" s="42">
        <f t="shared" si="2"/>
        <v>45905</v>
      </c>
      <c r="C13" s="43" t="str">
        <f t="shared" si="1"/>
        <v>金</v>
      </c>
      <c r="D13" s="93" t="str">
        <f t="shared" si="0"/>
        <v>平日</v>
      </c>
      <c r="E13" s="44"/>
      <c r="F13" s="45" t="str">
        <f>IFERROR(VLOOKUP(E13&amp;$D13,勤務時間!$B$2:$C$61,2,FALSE),"")</f>
        <v/>
      </c>
      <c r="G13" s="44"/>
      <c r="H13" s="45" t="str">
        <f>IFERROR(VLOOKUP(G13&amp;$D13,勤務時間!$B$2:$C$61,2,FALSE),"")</f>
        <v/>
      </c>
      <c r="I13" s="44"/>
      <c r="J13" s="45" t="str">
        <f>IFERROR(VLOOKUP(I13&amp;$D13,勤務時間!$B$2:$C$61,2,FALSE),"")</f>
        <v/>
      </c>
      <c r="K13" s="44"/>
      <c r="L13" s="45" t="str">
        <f>IFERROR(VLOOKUP(K13&amp;$D13,勤務時間!$B$2:$C$61,2,FALSE),"")</f>
        <v/>
      </c>
      <c r="M13" s="44"/>
      <c r="N13" s="45" t="str">
        <f>IFERROR(VLOOKUP(M13&amp;$D13,勤務時間!$B$2:$C$61,2,FALSE),"")</f>
        <v/>
      </c>
      <c r="O13" s="246"/>
      <c r="P13" s="247"/>
    </row>
    <row r="14" spans="2:16" ht="20.100000000000001" customHeight="1" x14ac:dyDescent="0.15">
      <c r="B14" s="42">
        <f t="shared" si="2"/>
        <v>45906</v>
      </c>
      <c r="C14" s="43" t="str">
        <f>IF(B14="","",TEXT(B14,"aaa"))</f>
        <v>土</v>
      </c>
      <c r="D14" s="93" t="str">
        <f t="shared" si="0"/>
        <v>土曜日</v>
      </c>
      <c r="E14" s="44"/>
      <c r="F14" s="45" t="str">
        <f>IFERROR(VLOOKUP(E14&amp;$D14,勤務時間!$B$2:$C$61,2,FALSE),"")</f>
        <v/>
      </c>
      <c r="G14" s="44"/>
      <c r="H14" s="45" t="str">
        <f>IFERROR(VLOOKUP(G14&amp;$D14,勤務時間!$B$2:$C$61,2,FALSE),"")</f>
        <v/>
      </c>
      <c r="I14" s="44"/>
      <c r="J14" s="45" t="str">
        <f>IFERROR(VLOOKUP(I14&amp;$D14,勤務時間!$B$2:$C$61,2,FALSE),"")</f>
        <v/>
      </c>
      <c r="K14" s="44"/>
      <c r="L14" s="45" t="str">
        <f>IFERROR(VLOOKUP(K14&amp;$D14,勤務時間!$B$2:$C$61,2,FALSE),"")</f>
        <v/>
      </c>
      <c r="M14" s="44"/>
      <c r="N14" s="45" t="str">
        <f>IFERROR(VLOOKUP(M14&amp;$D14,勤務時間!$B$2:$C$61,2,FALSE),"")</f>
        <v/>
      </c>
      <c r="O14" s="246"/>
      <c r="P14" s="247"/>
    </row>
    <row r="15" spans="2:16" ht="20.100000000000001" customHeight="1" x14ac:dyDescent="0.15">
      <c r="B15" s="42">
        <f t="shared" si="2"/>
        <v>45907</v>
      </c>
      <c r="C15" s="43" t="str">
        <f t="shared" si="1"/>
        <v>日</v>
      </c>
      <c r="D15" s="93" t="str">
        <f t="shared" si="0"/>
        <v>　</v>
      </c>
      <c r="E15" s="44"/>
      <c r="F15" s="45" t="str">
        <f>IFERROR(VLOOKUP(E15&amp;$D15,勤務時間!$B$2:$C$61,2,FALSE),"")</f>
        <v/>
      </c>
      <c r="G15" s="44"/>
      <c r="H15" s="45" t="str">
        <f>IFERROR(VLOOKUP(G15&amp;$D15,勤務時間!$B$2:$C$61,2,FALSE),"")</f>
        <v/>
      </c>
      <c r="I15" s="44"/>
      <c r="J15" s="45" t="str">
        <f>IFERROR(VLOOKUP(I15&amp;$D15,勤務時間!$B$2:$C$61,2,FALSE),"")</f>
        <v/>
      </c>
      <c r="K15" s="44"/>
      <c r="L15" s="45" t="str">
        <f>IFERROR(VLOOKUP(K15&amp;$D15,勤務時間!$B$2:$C$61,2,FALSE),"")</f>
        <v/>
      </c>
      <c r="M15" s="44"/>
      <c r="N15" s="45" t="str">
        <f>IFERROR(VLOOKUP(M15&amp;$D15,勤務時間!$B$2:$C$61,2,FALSE),"")</f>
        <v/>
      </c>
      <c r="O15" s="246"/>
      <c r="P15" s="247"/>
    </row>
    <row r="16" spans="2:16" ht="20.100000000000001" customHeight="1" x14ac:dyDescent="0.15">
      <c r="B16" s="42">
        <f t="shared" si="2"/>
        <v>45908</v>
      </c>
      <c r="C16" s="43" t="str">
        <f t="shared" si="1"/>
        <v>月</v>
      </c>
      <c r="D16" s="93" t="str">
        <f t="shared" si="0"/>
        <v>平日</v>
      </c>
      <c r="E16" s="44"/>
      <c r="F16" s="45" t="str">
        <f>IFERROR(VLOOKUP(E16&amp;$D16,勤務時間!$B$2:$C$61,2,FALSE),"")</f>
        <v/>
      </c>
      <c r="G16" s="44"/>
      <c r="H16" s="45" t="str">
        <f>IFERROR(VLOOKUP(G16&amp;$D16,勤務時間!$B$2:$C$61,2,FALSE),"")</f>
        <v/>
      </c>
      <c r="I16" s="44"/>
      <c r="J16" s="45" t="str">
        <f>IFERROR(VLOOKUP(I16&amp;$D16,勤務時間!$B$2:$C$61,2,FALSE),"")</f>
        <v/>
      </c>
      <c r="K16" s="44"/>
      <c r="L16" s="45" t="str">
        <f>IFERROR(VLOOKUP(K16&amp;$D16,勤務時間!$B$2:$C$61,2,FALSE),"")</f>
        <v/>
      </c>
      <c r="M16" s="44"/>
      <c r="N16" s="45" t="str">
        <f>IFERROR(VLOOKUP(M16&amp;$D16,勤務時間!$B$2:$C$61,2,FALSE),"")</f>
        <v/>
      </c>
      <c r="O16" s="246"/>
      <c r="P16" s="247"/>
    </row>
    <row r="17" spans="2:16" ht="20.100000000000001" customHeight="1" x14ac:dyDescent="0.15">
      <c r="B17" s="42">
        <f t="shared" si="2"/>
        <v>45909</v>
      </c>
      <c r="C17" s="43" t="str">
        <f t="shared" si="1"/>
        <v>火</v>
      </c>
      <c r="D17" s="93" t="str">
        <f t="shared" si="0"/>
        <v>平日</v>
      </c>
      <c r="E17" s="44"/>
      <c r="F17" s="45" t="str">
        <f>IFERROR(VLOOKUP(E17&amp;$D17,勤務時間!$B$2:$C$61,2,FALSE),"")</f>
        <v/>
      </c>
      <c r="G17" s="44"/>
      <c r="H17" s="45" t="str">
        <f>IFERROR(VLOOKUP(G17&amp;$D17,勤務時間!$B$2:$C$61,2,FALSE),"")</f>
        <v/>
      </c>
      <c r="I17" s="44"/>
      <c r="J17" s="45" t="str">
        <f>IFERROR(VLOOKUP(I17&amp;$D17,勤務時間!$B$2:$C$61,2,FALSE),"")</f>
        <v/>
      </c>
      <c r="K17" s="44"/>
      <c r="L17" s="45" t="str">
        <f>IFERROR(VLOOKUP(K17&amp;$D17,勤務時間!$B$2:$C$61,2,FALSE),"")</f>
        <v/>
      </c>
      <c r="M17" s="44"/>
      <c r="N17" s="45" t="str">
        <f>IFERROR(VLOOKUP(M17&amp;$D17,勤務時間!$B$2:$C$61,2,FALSE),"")</f>
        <v/>
      </c>
      <c r="O17" s="246"/>
      <c r="P17" s="247"/>
    </row>
    <row r="18" spans="2:16" ht="20.100000000000001" customHeight="1" x14ac:dyDescent="0.15">
      <c r="B18" s="42">
        <f t="shared" si="2"/>
        <v>45910</v>
      </c>
      <c r="C18" s="43" t="str">
        <f t="shared" si="1"/>
        <v>水</v>
      </c>
      <c r="D18" s="93" t="str">
        <f t="shared" si="0"/>
        <v>平日</v>
      </c>
      <c r="E18" s="44"/>
      <c r="F18" s="45" t="str">
        <f>IFERROR(VLOOKUP(E18&amp;$D18,勤務時間!$B$2:$C$61,2,FALSE),"")</f>
        <v/>
      </c>
      <c r="G18" s="44"/>
      <c r="H18" s="45" t="str">
        <f>IFERROR(VLOOKUP(G18&amp;$D18,勤務時間!$B$2:$C$61,2,FALSE),"")</f>
        <v/>
      </c>
      <c r="I18" s="44"/>
      <c r="J18" s="45" t="str">
        <f>IFERROR(VLOOKUP(I18&amp;$D18,勤務時間!$B$2:$C$61,2,FALSE),"")</f>
        <v/>
      </c>
      <c r="K18" s="44"/>
      <c r="L18" s="45" t="str">
        <f>IFERROR(VLOOKUP(K18&amp;$D18,勤務時間!$B$2:$C$61,2,FALSE),"")</f>
        <v/>
      </c>
      <c r="M18" s="44"/>
      <c r="N18" s="45" t="str">
        <f>IFERROR(VLOOKUP(M18&amp;$D18,勤務時間!$B$2:$C$61,2,FALSE),"")</f>
        <v/>
      </c>
      <c r="O18" s="246"/>
      <c r="P18" s="247"/>
    </row>
    <row r="19" spans="2:16" ht="20.100000000000001" customHeight="1" x14ac:dyDescent="0.15">
      <c r="B19" s="42">
        <f t="shared" si="2"/>
        <v>45911</v>
      </c>
      <c r="C19" s="43" t="str">
        <f t="shared" si="1"/>
        <v>木</v>
      </c>
      <c r="D19" s="93" t="str">
        <f t="shared" si="0"/>
        <v>平日</v>
      </c>
      <c r="E19" s="44"/>
      <c r="F19" s="45" t="str">
        <f>IFERROR(VLOOKUP(E19&amp;$D19,勤務時間!$B$2:$C$61,2,FALSE),"")</f>
        <v/>
      </c>
      <c r="G19" s="44"/>
      <c r="H19" s="45" t="str">
        <f>IFERROR(VLOOKUP(G19&amp;$D19,勤務時間!$B$2:$C$61,2,FALSE),"")</f>
        <v/>
      </c>
      <c r="I19" s="44"/>
      <c r="J19" s="45" t="str">
        <f>IFERROR(VLOOKUP(I19&amp;$D19,勤務時間!$B$2:$C$61,2,FALSE),"")</f>
        <v/>
      </c>
      <c r="K19" s="44"/>
      <c r="L19" s="45" t="str">
        <f>IFERROR(VLOOKUP(K19&amp;$D19,勤務時間!$B$2:$C$61,2,FALSE),"")</f>
        <v/>
      </c>
      <c r="M19" s="44"/>
      <c r="N19" s="45" t="str">
        <f>IFERROR(VLOOKUP(M19&amp;$D19,勤務時間!$B$2:$C$61,2,FALSE),"")</f>
        <v/>
      </c>
      <c r="O19" s="246"/>
      <c r="P19" s="247"/>
    </row>
    <row r="20" spans="2:16" ht="20.100000000000001" customHeight="1" x14ac:dyDescent="0.15">
      <c r="B20" s="42">
        <f t="shared" si="2"/>
        <v>45912</v>
      </c>
      <c r="C20" s="43" t="str">
        <f t="shared" si="1"/>
        <v>金</v>
      </c>
      <c r="D20" s="93" t="str">
        <f t="shared" si="0"/>
        <v>平日</v>
      </c>
      <c r="E20" s="44"/>
      <c r="F20" s="45" t="str">
        <f>IFERROR(VLOOKUP(E20&amp;$D20,勤務時間!$B$2:$C$61,2,FALSE),"")</f>
        <v/>
      </c>
      <c r="G20" s="44"/>
      <c r="H20" s="45" t="str">
        <f>IFERROR(VLOOKUP(G20&amp;$D20,勤務時間!$B$2:$C$61,2,FALSE),"")</f>
        <v/>
      </c>
      <c r="I20" s="44"/>
      <c r="J20" s="45" t="str">
        <f>IFERROR(VLOOKUP(I20&amp;$D20,勤務時間!$B$2:$C$61,2,FALSE),"")</f>
        <v/>
      </c>
      <c r="K20" s="44"/>
      <c r="L20" s="45" t="str">
        <f>IFERROR(VLOOKUP(K20&amp;$D20,勤務時間!$B$2:$C$61,2,FALSE),"")</f>
        <v/>
      </c>
      <c r="M20" s="44"/>
      <c r="N20" s="45" t="str">
        <f>IFERROR(VLOOKUP(M20&amp;$D20,勤務時間!$B$2:$C$61,2,FALSE),"")</f>
        <v/>
      </c>
      <c r="O20" s="246"/>
      <c r="P20" s="247"/>
    </row>
    <row r="21" spans="2:16" ht="20.100000000000001" customHeight="1" x14ac:dyDescent="0.15">
      <c r="B21" s="42">
        <f t="shared" si="2"/>
        <v>45913</v>
      </c>
      <c r="C21" s="43" t="str">
        <f t="shared" si="1"/>
        <v>土</v>
      </c>
      <c r="D21" s="93" t="str">
        <f t="shared" si="0"/>
        <v>土曜日</v>
      </c>
      <c r="E21" s="44"/>
      <c r="F21" s="45" t="str">
        <f>IFERROR(VLOOKUP(E21&amp;$D21,勤務時間!$B$2:$C$61,2,FALSE),"")</f>
        <v/>
      </c>
      <c r="G21" s="44"/>
      <c r="H21" s="45" t="str">
        <f>IFERROR(VLOOKUP(G21&amp;$D21,勤務時間!$B$2:$C$61,2,FALSE),"")</f>
        <v/>
      </c>
      <c r="I21" s="44"/>
      <c r="J21" s="45" t="str">
        <f>IFERROR(VLOOKUP(I21&amp;$D21,勤務時間!$B$2:$C$61,2,FALSE),"")</f>
        <v/>
      </c>
      <c r="K21" s="44"/>
      <c r="L21" s="45" t="str">
        <f>IFERROR(VLOOKUP(K21&amp;$D21,勤務時間!$B$2:$C$61,2,FALSE),"")</f>
        <v/>
      </c>
      <c r="M21" s="44"/>
      <c r="N21" s="45" t="str">
        <f>IFERROR(VLOOKUP(M21&amp;$D21,勤務時間!$B$2:$C$61,2,FALSE),"")</f>
        <v/>
      </c>
      <c r="O21" s="246"/>
      <c r="P21" s="247"/>
    </row>
    <row r="22" spans="2:16" ht="20.100000000000001" customHeight="1" x14ac:dyDescent="0.15">
      <c r="B22" s="42">
        <f t="shared" si="2"/>
        <v>45914</v>
      </c>
      <c r="C22" s="43" t="str">
        <f t="shared" si="1"/>
        <v>日</v>
      </c>
      <c r="D22" s="93" t="str">
        <f t="shared" si="0"/>
        <v>　</v>
      </c>
      <c r="E22" s="44"/>
      <c r="F22" s="45" t="str">
        <f>IFERROR(VLOOKUP(E22&amp;$D22,勤務時間!$B$2:$C$61,2,FALSE),"")</f>
        <v/>
      </c>
      <c r="G22" s="44"/>
      <c r="H22" s="45" t="str">
        <f>IFERROR(VLOOKUP(G22&amp;$D22,勤務時間!$B$2:$C$61,2,FALSE),"")</f>
        <v/>
      </c>
      <c r="I22" s="44"/>
      <c r="J22" s="45" t="str">
        <f>IFERROR(VLOOKUP(I22&amp;$D22,勤務時間!$B$2:$C$61,2,FALSE),"")</f>
        <v/>
      </c>
      <c r="K22" s="44"/>
      <c r="L22" s="45" t="str">
        <f>IFERROR(VLOOKUP(K22&amp;$D22,勤務時間!$B$2:$C$61,2,FALSE),"")</f>
        <v/>
      </c>
      <c r="M22" s="44"/>
      <c r="N22" s="45" t="str">
        <f>IFERROR(VLOOKUP(M22&amp;$D22,勤務時間!$B$2:$C$61,2,FALSE),"")</f>
        <v/>
      </c>
      <c r="O22" s="246"/>
      <c r="P22" s="247"/>
    </row>
    <row r="23" spans="2:16" ht="20.100000000000001" customHeight="1" x14ac:dyDescent="0.15">
      <c r="B23" s="42">
        <f t="shared" si="2"/>
        <v>45915</v>
      </c>
      <c r="C23" s="43" t="str">
        <f t="shared" si="1"/>
        <v>月</v>
      </c>
      <c r="D23" s="93" t="str">
        <f t="shared" si="0"/>
        <v>平日</v>
      </c>
      <c r="E23" s="44"/>
      <c r="F23" s="45" t="str">
        <f>IFERROR(VLOOKUP(E23&amp;$D23,勤務時間!$B$2:$C$61,2,FALSE),"")</f>
        <v/>
      </c>
      <c r="G23" s="44"/>
      <c r="H23" s="45" t="str">
        <f>IFERROR(VLOOKUP(G23&amp;$D23,勤務時間!$B$2:$C$61,2,FALSE),"")</f>
        <v/>
      </c>
      <c r="I23" s="44"/>
      <c r="J23" s="45" t="str">
        <f>IFERROR(VLOOKUP(I23&amp;$D23,勤務時間!$B$2:$C$61,2,FALSE),"")</f>
        <v/>
      </c>
      <c r="K23" s="44"/>
      <c r="L23" s="45" t="str">
        <f>IFERROR(VLOOKUP(K23&amp;$D23,勤務時間!$B$2:$C$61,2,FALSE),"")</f>
        <v/>
      </c>
      <c r="M23" s="44"/>
      <c r="N23" s="45" t="str">
        <f>IFERROR(VLOOKUP(M23&amp;$D23,勤務時間!$B$2:$C$61,2,FALSE),"")</f>
        <v/>
      </c>
      <c r="O23" s="246"/>
      <c r="P23" s="247"/>
    </row>
    <row r="24" spans="2:16" ht="20.100000000000001" customHeight="1" x14ac:dyDescent="0.15">
      <c r="B24" s="42">
        <f t="shared" si="2"/>
        <v>45916</v>
      </c>
      <c r="C24" s="43" t="str">
        <f t="shared" si="1"/>
        <v>火</v>
      </c>
      <c r="D24" s="93" t="str">
        <f t="shared" si="0"/>
        <v>平日</v>
      </c>
      <c r="E24" s="44"/>
      <c r="F24" s="45" t="str">
        <f>IFERROR(VLOOKUP(E24&amp;$D24,勤務時間!$B$2:$C$61,2,FALSE),"")</f>
        <v/>
      </c>
      <c r="G24" s="44"/>
      <c r="H24" s="45" t="str">
        <f>IFERROR(VLOOKUP(G24&amp;$D24,勤務時間!$B$2:$C$61,2,FALSE),"")</f>
        <v/>
      </c>
      <c r="I24" s="44"/>
      <c r="J24" s="45" t="str">
        <f>IFERROR(VLOOKUP(I24&amp;$D24,勤務時間!$B$2:$C$61,2,FALSE),"")</f>
        <v/>
      </c>
      <c r="K24" s="44"/>
      <c r="L24" s="45" t="str">
        <f>IFERROR(VLOOKUP(K24&amp;$D24,勤務時間!$B$2:$C$61,2,FALSE),"")</f>
        <v/>
      </c>
      <c r="M24" s="44"/>
      <c r="N24" s="45" t="str">
        <f>IFERROR(VLOOKUP(M24&amp;$D24,勤務時間!$B$2:$C$61,2,FALSE),"")</f>
        <v/>
      </c>
      <c r="O24" s="246"/>
      <c r="P24" s="247"/>
    </row>
    <row r="25" spans="2:16" ht="20.100000000000001" customHeight="1" x14ac:dyDescent="0.15">
      <c r="B25" s="42">
        <f t="shared" si="2"/>
        <v>45917</v>
      </c>
      <c r="C25" s="43" t="str">
        <f t="shared" si="1"/>
        <v>水</v>
      </c>
      <c r="D25" s="93" t="str">
        <f t="shared" si="0"/>
        <v>平日</v>
      </c>
      <c r="E25" s="44"/>
      <c r="F25" s="45" t="str">
        <f>IFERROR(VLOOKUP(E25&amp;$D25,勤務時間!$B$2:$C$61,2,FALSE),"")</f>
        <v/>
      </c>
      <c r="G25" s="44"/>
      <c r="H25" s="45" t="str">
        <f>IFERROR(VLOOKUP(G25&amp;$D25,勤務時間!$B$2:$C$61,2,FALSE),"")</f>
        <v/>
      </c>
      <c r="I25" s="44"/>
      <c r="J25" s="45" t="str">
        <f>IFERROR(VLOOKUP(I25&amp;$D25,勤務時間!$B$2:$C$61,2,FALSE),"")</f>
        <v/>
      </c>
      <c r="K25" s="44"/>
      <c r="L25" s="45" t="str">
        <f>IFERROR(VLOOKUP(K25&amp;$D25,勤務時間!$B$2:$C$61,2,FALSE),"")</f>
        <v/>
      </c>
      <c r="M25" s="44"/>
      <c r="N25" s="45" t="str">
        <f>IFERROR(VLOOKUP(M25&amp;$D25,勤務時間!$B$2:$C$61,2,FALSE),"")</f>
        <v/>
      </c>
      <c r="O25" s="246"/>
      <c r="P25" s="247"/>
    </row>
    <row r="26" spans="2:16" ht="20.100000000000001" customHeight="1" x14ac:dyDescent="0.15">
      <c r="B26" s="42">
        <f t="shared" si="2"/>
        <v>45918</v>
      </c>
      <c r="C26" s="43" t="str">
        <f t="shared" si="1"/>
        <v>木</v>
      </c>
      <c r="D26" s="93" t="str">
        <f t="shared" si="0"/>
        <v>平日</v>
      </c>
      <c r="E26" s="44"/>
      <c r="F26" s="45" t="str">
        <f>IFERROR(VLOOKUP(E26&amp;$D26,勤務時間!$B$2:$C$61,2,FALSE),"")</f>
        <v/>
      </c>
      <c r="G26" s="44"/>
      <c r="H26" s="45" t="str">
        <f>IFERROR(VLOOKUP(G26&amp;$D26,勤務時間!$B$2:$C$61,2,FALSE),"")</f>
        <v/>
      </c>
      <c r="I26" s="44"/>
      <c r="J26" s="45" t="str">
        <f>IFERROR(VLOOKUP(I26&amp;$D26,勤務時間!$B$2:$C$61,2,FALSE),"")</f>
        <v/>
      </c>
      <c r="K26" s="44"/>
      <c r="L26" s="45" t="str">
        <f>IFERROR(VLOOKUP(K26&amp;$D26,勤務時間!$B$2:$C$61,2,FALSE),"")</f>
        <v/>
      </c>
      <c r="M26" s="44"/>
      <c r="N26" s="45" t="str">
        <f>IFERROR(VLOOKUP(M26&amp;$D26,勤務時間!$B$2:$C$61,2,FALSE),"")</f>
        <v/>
      </c>
      <c r="O26" s="246"/>
      <c r="P26" s="247"/>
    </row>
    <row r="27" spans="2:16" ht="20.100000000000001" customHeight="1" x14ac:dyDescent="0.15">
      <c r="B27" s="42">
        <f t="shared" si="2"/>
        <v>45919</v>
      </c>
      <c r="C27" s="43" t="str">
        <f t="shared" si="1"/>
        <v>金</v>
      </c>
      <c r="D27" s="93" t="str">
        <f t="shared" si="0"/>
        <v>平日</v>
      </c>
      <c r="E27" s="44"/>
      <c r="F27" s="45" t="str">
        <f>IFERROR(VLOOKUP(E27&amp;$D27,勤務時間!$B$2:$C$61,2,FALSE),"")</f>
        <v/>
      </c>
      <c r="G27" s="44"/>
      <c r="H27" s="45" t="str">
        <f>IFERROR(VLOOKUP(G27&amp;$D27,勤務時間!$B$2:$C$61,2,FALSE),"")</f>
        <v/>
      </c>
      <c r="I27" s="44"/>
      <c r="J27" s="45" t="str">
        <f>IFERROR(VLOOKUP(I27&amp;$D27,勤務時間!$B$2:$C$61,2,FALSE),"")</f>
        <v/>
      </c>
      <c r="K27" s="44"/>
      <c r="L27" s="45" t="str">
        <f>IFERROR(VLOOKUP(K27&amp;$D27,勤務時間!$B$2:$C$61,2,FALSE),"")</f>
        <v/>
      </c>
      <c r="M27" s="44"/>
      <c r="N27" s="45" t="str">
        <f>IFERROR(VLOOKUP(M27&amp;$D27,勤務時間!$B$2:$C$61,2,FALSE),"")</f>
        <v/>
      </c>
      <c r="O27" s="246"/>
      <c r="P27" s="247"/>
    </row>
    <row r="28" spans="2:16" ht="20.100000000000001" customHeight="1" x14ac:dyDescent="0.15">
      <c r="B28" s="42">
        <f t="shared" si="2"/>
        <v>45920</v>
      </c>
      <c r="C28" s="43" t="str">
        <f t="shared" si="1"/>
        <v>土</v>
      </c>
      <c r="D28" s="93" t="str">
        <f t="shared" si="0"/>
        <v>土曜日</v>
      </c>
      <c r="E28" s="44"/>
      <c r="F28" s="45" t="str">
        <f>IFERROR(VLOOKUP(E28&amp;$D28,勤務時間!$B$2:$C$61,2,FALSE),"")</f>
        <v/>
      </c>
      <c r="G28" s="44"/>
      <c r="H28" s="45" t="str">
        <f>IFERROR(VLOOKUP(G28&amp;$D28,勤務時間!$B$2:$C$61,2,FALSE),"")</f>
        <v/>
      </c>
      <c r="I28" s="44"/>
      <c r="J28" s="45" t="str">
        <f>IFERROR(VLOOKUP(I28&amp;$D28,勤務時間!$B$2:$C$61,2,FALSE),"")</f>
        <v/>
      </c>
      <c r="K28" s="44"/>
      <c r="L28" s="45" t="str">
        <f>IFERROR(VLOOKUP(K28&amp;$D28,勤務時間!$B$2:$C$61,2,FALSE),"")</f>
        <v/>
      </c>
      <c r="M28" s="44"/>
      <c r="N28" s="45" t="str">
        <f>IFERROR(VLOOKUP(M28&amp;$D28,勤務時間!$B$2:$C$61,2,FALSE),"")</f>
        <v/>
      </c>
      <c r="O28" s="246"/>
      <c r="P28" s="247"/>
    </row>
    <row r="29" spans="2:16" ht="20.100000000000001" customHeight="1" x14ac:dyDescent="0.15">
      <c r="B29" s="42">
        <f t="shared" si="2"/>
        <v>45921</v>
      </c>
      <c r="C29" s="43" t="str">
        <f t="shared" si="1"/>
        <v>日</v>
      </c>
      <c r="D29" s="93" t="str">
        <f t="shared" si="0"/>
        <v>　</v>
      </c>
      <c r="E29" s="44"/>
      <c r="F29" s="45" t="str">
        <f>IFERROR(VLOOKUP(E29&amp;$D29,勤務時間!$B$2:$C$61,2,FALSE),"")</f>
        <v/>
      </c>
      <c r="G29" s="44"/>
      <c r="H29" s="45" t="str">
        <f>IFERROR(VLOOKUP(G29&amp;$D29,勤務時間!$B$2:$C$61,2,FALSE),"")</f>
        <v/>
      </c>
      <c r="I29" s="44"/>
      <c r="J29" s="45" t="str">
        <f>IFERROR(VLOOKUP(I29&amp;$D29,勤務時間!$B$2:$C$61,2,FALSE),"")</f>
        <v/>
      </c>
      <c r="K29" s="44"/>
      <c r="L29" s="45" t="str">
        <f>IFERROR(VLOOKUP(K29&amp;$D29,勤務時間!$B$2:$C$61,2,FALSE),"")</f>
        <v/>
      </c>
      <c r="M29" s="44"/>
      <c r="N29" s="45" t="str">
        <f>IFERROR(VLOOKUP(M29&amp;$D29,勤務時間!$B$2:$C$61,2,FALSE),"")</f>
        <v/>
      </c>
      <c r="O29" s="246"/>
      <c r="P29" s="247"/>
    </row>
    <row r="30" spans="2:16" ht="20.100000000000001" customHeight="1" x14ac:dyDescent="0.15">
      <c r="B30" s="42">
        <f t="shared" si="2"/>
        <v>45922</v>
      </c>
      <c r="C30" s="43" t="str">
        <f t="shared" si="1"/>
        <v>月</v>
      </c>
      <c r="D30" s="93" t="str">
        <f t="shared" si="0"/>
        <v>平日</v>
      </c>
      <c r="E30" s="44"/>
      <c r="F30" s="45" t="str">
        <f>IFERROR(VLOOKUP(E30&amp;$D30,勤務時間!$B$2:$C$61,2,FALSE),"")</f>
        <v/>
      </c>
      <c r="G30" s="44"/>
      <c r="H30" s="45" t="str">
        <f>IFERROR(VLOOKUP(G30&amp;$D30,勤務時間!$B$2:$C$61,2,FALSE),"")</f>
        <v/>
      </c>
      <c r="I30" s="44"/>
      <c r="J30" s="45" t="str">
        <f>IFERROR(VLOOKUP(I30&amp;$D30,勤務時間!$B$2:$C$61,2,FALSE),"")</f>
        <v/>
      </c>
      <c r="K30" s="44"/>
      <c r="L30" s="45" t="str">
        <f>IFERROR(VLOOKUP(K30&amp;$D30,勤務時間!$B$2:$C$61,2,FALSE),"")</f>
        <v/>
      </c>
      <c r="M30" s="44"/>
      <c r="N30" s="45" t="str">
        <f>IFERROR(VLOOKUP(M30&amp;$D30,勤務時間!$B$2:$C$61,2,FALSE),"")</f>
        <v/>
      </c>
      <c r="O30" s="246"/>
      <c r="P30" s="247"/>
    </row>
    <row r="31" spans="2:16" ht="20.100000000000001" customHeight="1" x14ac:dyDescent="0.15">
      <c r="B31" s="42">
        <f t="shared" si="2"/>
        <v>45923</v>
      </c>
      <c r="C31" s="43" t="str">
        <f t="shared" si="1"/>
        <v>火</v>
      </c>
      <c r="D31" s="93" t="str">
        <f t="shared" si="0"/>
        <v>平日</v>
      </c>
      <c r="E31" s="44"/>
      <c r="F31" s="45" t="str">
        <f>IFERROR(VLOOKUP(E31&amp;$D31,勤務時間!$B$2:$C$61,2,FALSE),"")</f>
        <v/>
      </c>
      <c r="G31" s="44"/>
      <c r="H31" s="45" t="str">
        <f>IFERROR(VLOOKUP(G31&amp;$D31,勤務時間!$B$2:$C$61,2,FALSE),"")</f>
        <v/>
      </c>
      <c r="I31" s="44"/>
      <c r="J31" s="45" t="str">
        <f>IFERROR(VLOOKUP(I31&amp;$D31,勤務時間!$B$2:$C$61,2,FALSE),"")</f>
        <v/>
      </c>
      <c r="K31" s="44"/>
      <c r="L31" s="45" t="str">
        <f>IFERROR(VLOOKUP(K31&amp;$D31,勤務時間!$B$2:$C$61,2,FALSE),"")</f>
        <v/>
      </c>
      <c r="M31" s="44"/>
      <c r="N31" s="45" t="str">
        <f>IFERROR(VLOOKUP(M31&amp;$D31,勤務時間!$B$2:$C$61,2,FALSE),"")</f>
        <v/>
      </c>
      <c r="O31" s="246"/>
      <c r="P31" s="247"/>
    </row>
    <row r="32" spans="2:16" ht="20.100000000000001" customHeight="1" x14ac:dyDescent="0.15">
      <c r="B32" s="42">
        <f t="shared" si="2"/>
        <v>45924</v>
      </c>
      <c r="C32" s="43" t="str">
        <f t="shared" si="1"/>
        <v>水</v>
      </c>
      <c r="D32" s="93" t="str">
        <f t="shared" si="0"/>
        <v>平日</v>
      </c>
      <c r="E32" s="44"/>
      <c r="F32" s="45" t="str">
        <f>IFERROR(VLOOKUP(E32&amp;$D32,勤務時間!$B$2:$C$61,2,FALSE),"")</f>
        <v/>
      </c>
      <c r="G32" s="44"/>
      <c r="H32" s="45" t="str">
        <f>IFERROR(VLOOKUP(G32&amp;$D32,勤務時間!$B$2:$C$61,2,FALSE),"")</f>
        <v/>
      </c>
      <c r="I32" s="44"/>
      <c r="J32" s="45" t="str">
        <f>IFERROR(VLOOKUP(I32&amp;$D32,勤務時間!$B$2:$C$61,2,FALSE),"")</f>
        <v/>
      </c>
      <c r="K32" s="44"/>
      <c r="L32" s="45" t="str">
        <f>IFERROR(VLOOKUP(K32&amp;$D32,勤務時間!$B$2:$C$61,2,FALSE),"")</f>
        <v/>
      </c>
      <c r="M32" s="44"/>
      <c r="N32" s="45" t="str">
        <f>IFERROR(VLOOKUP(M32&amp;$D32,勤務時間!$B$2:$C$61,2,FALSE),"")</f>
        <v/>
      </c>
      <c r="O32" s="246"/>
      <c r="P32" s="247"/>
    </row>
    <row r="33" spans="2:16" ht="20.100000000000001" customHeight="1" x14ac:dyDescent="0.15">
      <c r="B33" s="42">
        <f t="shared" si="2"/>
        <v>45925</v>
      </c>
      <c r="C33" s="43" t="str">
        <f t="shared" si="1"/>
        <v>木</v>
      </c>
      <c r="D33" s="93" t="str">
        <f t="shared" si="0"/>
        <v>平日</v>
      </c>
      <c r="E33" s="44"/>
      <c r="F33" s="45" t="str">
        <f>IFERROR(VLOOKUP(E33&amp;$D33,勤務時間!$B$2:$C$61,2,FALSE),"")</f>
        <v/>
      </c>
      <c r="G33" s="44"/>
      <c r="H33" s="45" t="str">
        <f>IFERROR(VLOOKUP(G33&amp;$D33,勤務時間!$B$2:$C$61,2,FALSE),"")</f>
        <v/>
      </c>
      <c r="I33" s="44"/>
      <c r="J33" s="45" t="str">
        <f>IFERROR(VLOOKUP(I33&amp;$D33,勤務時間!$B$2:$C$61,2,FALSE),"")</f>
        <v/>
      </c>
      <c r="K33" s="44"/>
      <c r="L33" s="45" t="str">
        <f>IFERROR(VLOOKUP(K33&amp;$D33,勤務時間!$B$2:$C$61,2,FALSE),"")</f>
        <v/>
      </c>
      <c r="M33" s="44"/>
      <c r="N33" s="45" t="str">
        <f>IFERROR(VLOOKUP(M33&amp;$D33,勤務時間!$B$2:$C$61,2,FALSE),"")</f>
        <v/>
      </c>
      <c r="O33" s="246"/>
      <c r="P33" s="247"/>
    </row>
    <row r="34" spans="2:16" ht="20.100000000000001" customHeight="1" x14ac:dyDescent="0.15">
      <c r="B34" s="42">
        <f t="shared" si="2"/>
        <v>45926</v>
      </c>
      <c r="C34" s="43" t="str">
        <f t="shared" si="1"/>
        <v>金</v>
      </c>
      <c r="D34" s="93" t="str">
        <f t="shared" si="0"/>
        <v>平日</v>
      </c>
      <c r="E34" s="44"/>
      <c r="F34" s="45" t="str">
        <f>IFERROR(VLOOKUP(E34&amp;$D34,勤務時間!$B$2:$C$61,2,FALSE),"")</f>
        <v/>
      </c>
      <c r="G34" s="44"/>
      <c r="H34" s="45" t="str">
        <f>IFERROR(VLOOKUP(G34&amp;$D34,勤務時間!$B$2:$C$61,2,FALSE),"")</f>
        <v/>
      </c>
      <c r="I34" s="44"/>
      <c r="J34" s="45" t="str">
        <f>IFERROR(VLOOKUP(I34&amp;$D34,勤務時間!$B$2:$C$61,2,FALSE),"")</f>
        <v/>
      </c>
      <c r="K34" s="44"/>
      <c r="L34" s="45" t="str">
        <f>IFERROR(VLOOKUP(K34&amp;$D34,勤務時間!$B$2:$C$61,2,FALSE),"")</f>
        <v/>
      </c>
      <c r="M34" s="44"/>
      <c r="N34" s="45" t="str">
        <f>IFERROR(VLOOKUP(M34&amp;$D34,勤務時間!$B$2:$C$61,2,FALSE),"")</f>
        <v/>
      </c>
      <c r="O34" s="246"/>
      <c r="P34" s="247"/>
    </row>
    <row r="35" spans="2:16" ht="20.100000000000001" customHeight="1" x14ac:dyDescent="0.15">
      <c r="B35" s="42">
        <f t="shared" si="2"/>
        <v>45927</v>
      </c>
      <c r="C35" s="43" t="str">
        <f t="shared" si="1"/>
        <v>土</v>
      </c>
      <c r="D35" s="93" t="str">
        <f t="shared" si="0"/>
        <v>土曜日</v>
      </c>
      <c r="E35" s="44"/>
      <c r="F35" s="45" t="str">
        <f>IFERROR(VLOOKUP(E35&amp;$D35,勤務時間!$B$2:$C$61,2,FALSE),"")</f>
        <v/>
      </c>
      <c r="G35" s="44"/>
      <c r="H35" s="45" t="str">
        <f>IFERROR(VLOOKUP(G35&amp;$D35,勤務時間!$B$2:$C$61,2,FALSE),"")</f>
        <v/>
      </c>
      <c r="I35" s="44"/>
      <c r="J35" s="45" t="str">
        <f>IFERROR(VLOOKUP(I35&amp;$D35,勤務時間!$B$2:$C$61,2,FALSE),"")</f>
        <v/>
      </c>
      <c r="K35" s="44"/>
      <c r="L35" s="45" t="str">
        <f>IFERROR(VLOOKUP(K35&amp;$D35,勤務時間!$B$2:$C$61,2,FALSE),"")</f>
        <v/>
      </c>
      <c r="M35" s="44"/>
      <c r="N35" s="45" t="str">
        <f>IFERROR(VLOOKUP(M35&amp;$D35,勤務時間!$B$2:$C$61,2,FALSE),"")</f>
        <v/>
      </c>
      <c r="O35" s="246"/>
      <c r="P35" s="247"/>
    </row>
    <row r="36" spans="2:16" ht="20.100000000000001" customHeight="1" x14ac:dyDescent="0.15">
      <c r="B36" s="42">
        <f t="shared" si="2"/>
        <v>45928</v>
      </c>
      <c r="C36" s="43" t="str">
        <f t="shared" si="1"/>
        <v>日</v>
      </c>
      <c r="D36" s="93" t="str">
        <f t="shared" si="0"/>
        <v>　</v>
      </c>
      <c r="E36" s="44"/>
      <c r="F36" s="45" t="str">
        <f>IFERROR(VLOOKUP(E36&amp;$D36,勤務時間!$B$2:$C$61,2,FALSE),"")</f>
        <v/>
      </c>
      <c r="G36" s="44"/>
      <c r="H36" s="45" t="str">
        <f>IFERROR(VLOOKUP(G36&amp;$D36,勤務時間!$B$2:$C$61,2,FALSE),"")</f>
        <v/>
      </c>
      <c r="I36" s="44"/>
      <c r="J36" s="45" t="str">
        <f>IFERROR(VLOOKUP(I36&amp;$D36,勤務時間!$B$2:$C$61,2,FALSE),"")</f>
        <v/>
      </c>
      <c r="K36" s="44"/>
      <c r="L36" s="45" t="str">
        <f>IFERROR(VLOOKUP(K36&amp;$D36,勤務時間!$B$2:$C$61,2,FALSE),"")</f>
        <v/>
      </c>
      <c r="M36" s="44"/>
      <c r="N36" s="45" t="str">
        <f>IFERROR(VLOOKUP(M36&amp;$D36,勤務時間!$B$2:$C$61,2,FALSE),"")</f>
        <v/>
      </c>
      <c r="O36" s="246"/>
      <c r="P36" s="247"/>
    </row>
    <row r="37" spans="2:16" ht="20.100000000000001" customHeight="1" x14ac:dyDescent="0.15">
      <c r="B37" s="42">
        <f t="shared" si="2"/>
        <v>45929</v>
      </c>
      <c r="C37" s="43" t="str">
        <f t="shared" si="1"/>
        <v>月</v>
      </c>
      <c r="D37" s="93" t="str">
        <f t="shared" si="0"/>
        <v>平日</v>
      </c>
      <c r="E37" s="44"/>
      <c r="F37" s="45" t="str">
        <f>IFERROR(VLOOKUP(E37&amp;$D37,勤務時間!$B$2:$C$61,2,FALSE),"")</f>
        <v/>
      </c>
      <c r="G37" s="44"/>
      <c r="H37" s="45" t="str">
        <f>IFERROR(VLOOKUP(G37&amp;$D37,勤務時間!$B$2:$C$61,2,FALSE),"")</f>
        <v/>
      </c>
      <c r="I37" s="44"/>
      <c r="J37" s="45" t="str">
        <f>IFERROR(VLOOKUP(I37&amp;$D37,勤務時間!$B$2:$C$61,2,FALSE),"")</f>
        <v/>
      </c>
      <c r="K37" s="44"/>
      <c r="L37" s="45" t="str">
        <f>IFERROR(VLOOKUP(K37&amp;$D37,勤務時間!$B$2:$C$61,2,FALSE),"")</f>
        <v/>
      </c>
      <c r="M37" s="44"/>
      <c r="N37" s="45" t="str">
        <f>IFERROR(VLOOKUP(M37&amp;$D37,勤務時間!$B$2:$C$61,2,FALSE),"")</f>
        <v/>
      </c>
      <c r="O37" s="246"/>
      <c r="P37" s="247"/>
    </row>
    <row r="38" spans="2:16" ht="20.100000000000001" customHeight="1" x14ac:dyDescent="0.15">
      <c r="B38" s="42">
        <f t="shared" si="2"/>
        <v>45930</v>
      </c>
      <c r="C38" s="43" t="str">
        <f t="shared" si="1"/>
        <v>火</v>
      </c>
      <c r="D38" s="93" t="str">
        <f t="shared" si="0"/>
        <v>平日</v>
      </c>
      <c r="E38" s="44"/>
      <c r="F38" s="45" t="str">
        <f>IFERROR(VLOOKUP(E38&amp;$D38,勤務時間!$B$2:$C$61,2,FALSE),"")</f>
        <v/>
      </c>
      <c r="G38" s="44"/>
      <c r="H38" s="45" t="str">
        <f>IFERROR(VLOOKUP(G38&amp;$D38,勤務時間!$B$2:$C$61,2,FALSE),"")</f>
        <v/>
      </c>
      <c r="I38" s="44"/>
      <c r="J38" s="45" t="str">
        <f>IFERROR(VLOOKUP(I38&amp;$D38,勤務時間!$B$2:$C$61,2,FALSE),"")</f>
        <v/>
      </c>
      <c r="K38" s="44"/>
      <c r="L38" s="45" t="str">
        <f>IFERROR(VLOOKUP(K38&amp;$D38,勤務時間!$B$2:$C$61,2,FALSE),"")</f>
        <v/>
      </c>
      <c r="M38" s="44"/>
      <c r="N38" s="45" t="str">
        <f>IFERROR(VLOOKUP(M38&amp;$D38,勤務時間!$B$2:$C$61,2,FALSE),"")</f>
        <v/>
      </c>
      <c r="O38" s="246"/>
      <c r="P38" s="247"/>
    </row>
    <row r="39" spans="2:16" ht="20.100000000000001" customHeight="1" x14ac:dyDescent="0.15">
      <c r="B39" s="46"/>
      <c r="C39" s="47"/>
      <c r="D39" s="93" t="str">
        <f t="shared" ref="D39" si="3">IF(C39="月","平日",IF(C39="火","平日",IF(C39="水","平日",IF(C39="木","平日",IF(C39="金","平日",IF(C39="土","土曜日",IF(C39="日","長期休暇","")))))))</f>
        <v/>
      </c>
      <c r="E39" s="48"/>
      <c r="F39" s="49" t="str">
        <f>IFERROR(VLOOKUP(E39&amp;$D39,勤務時間!$B$2:$C$61,2,FALSE),"")</f>
        <v/>
      </c>
      <c r="G39" s="48"/>
      <c r="H39" s="49" t="str">
        <f>IFERROR(VLOOKUP(G39&amp;$D39,勤務時間!$B$2:$C$61,2,FALSE),"")</f>
        <v/>
      </c>
      <c r="I39" s="48"/>
      <c r="J39" s="49" t="str">
        <f>IFERROR(VLOOKUP(I39&amp;$D39,勤務時間!$B$2:$C$61,2,FALSE),"")</f>
        <v/>
      </c>
      <c r="K39" s="48"/>
      <c r="L39" s="49" t="str">
        <f>IFERROR(VLOOKUP(K39&amp;$D39,勤務時間!$B$2:$C$61,2,FALSE),"")</f>
        <v/>
      </c>
      <c r="M39" s="48"/>
      <c r="N39" s="49" t="str">
        <f>IFERROR(VLOOKUP(M39&amp;$D39,勤務時間!$B$2:$C$61,2,FALSE),"")</f>
        <v/>
      </c>
      <c r="O39" s="271"/>
      <c r="P39" s="272"/>
    </row>
    <row r="40" spans="2:16" ht="24" customHeight="1" x14ac:dyDescent="0.15">
      <c r="B40" s="228" t="s">
        <v>34</v>
      </c>
      <c r="C40" s="248"/>
      <c r="D40" s="229"/>
      <c r="E40" s="240">
        <f>COUNTIF(E9:E39,"A")+COUNTIF(E9:E39,"B")+COUNTIF(E9:E39,"C")+COUNTIF(E9:E39,"D")+COUNTIF(E9:E39,"E")+COUNTIF(E9:E39,"F")+COUNTIF(E9:E39,"G")+COUNTIF(E9:E39,"H")+COUNTIF(E9:E39,"I")+COUNTIF(E9:E39,"J")+COUNTIF(E9:E39,"K")+COUNTIF(E9:E39,"L")+COUNTIF(E9:E39,"M")+COUNTIF(E9:E39,"N")+COUNTIF(E9:E39,"O")+COUNTIF(E9:E39,"P")+COUNTIF(E9:E39,"Q")+COUNTIF(E9:E39,"R")+COUNTIF(E9:E39,"S")+COUNTIF(E9:E39,"T")+COUNTIF(E9:E39,"U")+COUNTIF(E9:E39,"V")+COUNTIF(E9:E39,"W")</f>
        <v>0</v>
      </c>
      <c r="F40" s="241"/>
      <c r="G40" s="240">
        <f>COUNTIF(G9:G39,"A")+COUNTIF(G9:G39,"B")+COUNTIF(G9:G39,"C")+COUNTIF(G9:G39,"D")+COUNTIF(G9:G39,"E")+COUNTIF(G9:G39,"F")+COUNTIF(G9:G39,"G")+COUNTIF(G9:G39,"H")+COUNTIF(G9:G39,"I")+COUNTIF(G9:G39,"J")+COUNTIF(G9:G39,"K")+COUNTIF(G9:G39,"L")+COUNTIF(G9:G39,"M")+COUNTIF(G9:G39,"N")+COUNTIF(G9:G39,"O")+COUNTIF(G9:G39,"P")+COUNTIF(G9:G39,"Q")+COUNTIF(G9:G39,"R")+COUNTIF(G9:G39,"S")+COUNTIF(G9:G39,"T")+COUNTIF(G9:G39,"U")+COUNTIF(G9:G39,"V")+COUNTIF(G9:G39,"W")</f>
        <v>0</v>
      </c>
      <c r="H40" s="241"/>
      <c r="I40" s="240">
        <f>COUNTIF(I9:I39,"A")+COUNTIF(I9:I39,"B")+COUNTIF(I9:I39,"C")+COUNTIF(I9:I39,"D")+COUNTIF(I9:I39,"E")+COUNTIF(I9:I39,"F")+COUNTIF(I9:I39,"G")+COUNTIF(I9:I39,"H")+COUNTIF(I9:I39,"I")+COUNTIF(I9:I39,"J")+COUNTIF(I9:I39,"K")+COUNTIF(I9:I39,"L")+COUNTIF(I9:I39,"M")+COUNTIF(I9:I39,"N")+COUNTIF(I9:I39,"O")+COUNTIF(I9:I39,"P")+COUNTIF(I9:I39,"Q")+COUNTIF(I9:I39,"R")+COUNTIF(I9:I39,"S")+COUNTIF(I9:I39,"T")+COUNTIF(I9:I39,"U")+COUNTIF(I9:I39,"V")+COUNTIF(I9:I39,"W")</f>
        <v>0</v>
      </c>
      <c r="J40" s="241"/>
      <c r="K40" s="240">
        <f t="shared" ref="K40" si="4">COUNTIF(K9:K39,"A")+COUNTIF(K9:K39,"B")+COUNTIF(K9:K39,"C")+COUNTIF(K9:K39,"D")+COUNTIF(K9:K39,"E")+COUNTIF(K9:K39,"F")+COUNTIF(K9:K39,"G")+COUNTIF(K9:K39,"H")+COUNTIF(K9:K39,"I")+COUNTIF(K9:K39,"J")+COUNTIF(K9:K39,"K")+COUNTIF(K9:K39,"L")+COUNTIF(K9:K39,"M")+COUNTIF(K9:K39,"N")+COUNTIF(K9:K39,"O")+COUNTIF(K9:K39,"P")+COUNTIF(K9:K39,"Q")+COUNTIF(K9:K39,"R")+COUNTIF(K9:K39,"S")+COUNTIF(K9:K39,"T")+COUNTIF(K9:K39,"U")+COUNTIF(K9:K39,"V")+COUNTIF(K9:K39,"W")</f>
        <v>0</v>
      </c>
      <c r="L40" s="241"/>
      <c r="M40" s="240">
        <f>COUNTIF(M9:M39,"A")+COUNTIF(M9:M39,"B")+COUNTIF(M9:M39,"C")+COUNTIF(M9:M39,"D")+COUNTIF(M9:M39,"E")+COUNTIF(M9:M39,"F")+COUNTIF(M9:M39,"G")+COUNTIF(M9:M39,"H")+COUNTIF(M9:M39,"I")+COUNTIF(M9:M39,"J")+COUNTIF(M9:M39,"K")+COUNTIF(M9:M39,"L")+COUNTIF(M9:M39,"M")+COUNTIF(M9:M39,"N")+COUNTIF(M9:M39,"O")+COUNTIF(M9:M39,"P")+COUNTIF(M9:M39,"Q")+COUNTIF(M9:M39,"R")+COUNTIF(M9:M39,"S")+COUNTIF(M9:M39,"T")+COUNTIF(M9:M39,"U")+COUNTIF(M9:M39,"V")+COUNTIF(M9:M39,"W")</f>
        <v>0</v>
      </c>
      <c r="N40" s="241"/>
      <c r="O40" s="232"/>
      <c r="P40" s="233"/>
    </row>
    <row r="41" spans="2:16" ht="28.5" customHeight="1" x14ac:dyDescent="0.15">
      <c r="B41" s="223" t="s">
        <v>147</v>
      </c>
      <c r="C41" s="226"/>
      <c r="D41" s="227"/>
      <c r="E41" s="219" t="str">
        <f>IF(SUM(F9:F39)=0,"",(SUM(F9:F39)))</f>
        <v/>
      </c>
      <c r="F41" s="220"/>
      <c r="G41" s="219" t="str">
        <f>IF(SUM(H9:H39)=0,"",(SUM(H9:H39)))</f>
        <v/>
      </c>
      <c r="H41" s="220"/>
      <c r="I41" s="219" t="str">
        <f>IF(SUM(J9:J39)=0,"",(SUM(J9:J39)))</f>
        <v/>
      </c>
      <c r="J41" s="220"/>
      <c r="K41" s="219" t="str">
        <f>IF(SUM(L9:L39)=0,"",(SUM(L9:L39)))</f>
        <v/>
      </c>
      <c r="L41" s="220"/>
      <c r="M41" s="219" t="str">
        <f>IF(SUM(N9:N39)=0,"",(SUM(N9:N39)))</f>
        <v/>
      </c>
      <c r="N41" s="220"/>
      <c r="O41" s="221"/>
      <c r="P41" s="222"/>
    </row>
    <row r="42" spans="2:16" ht="28.5" customHeight="1" x14ac:dyDescent="0.15">
      <c r="B42" s="223" t="s">
        <v>148</v>
      </c>
      <c r="C42" s="224"/>
      <c r="D42" s="225"/>
      <c r="E42" s="228" t="str">
        <f>IFERROR(IF(E41*24&gt;$I$4*$O$4*0.8,"〇","×"),"")</f>
        <v/>
      </c>
      <c r="F42" s="229"/>
      <c r="G42" s="228" t="str">
        <f>IFERROR(IF(G41*24&gt;$I$4*$O$4*0.8,"〇","×"),"")</f>
        <v/>
      </c>
      <c r="H42" s="229"/>
      <c r="I42" s="228" t="str">
        <f>IFERROR(IF(I41*24&gt;$I$4*$O$4*0.8,"〇","×"),"")</f>
        <v/>
      </c>
      <c r="J42" s="229"/>
      <c r="K42" s="228" t="str">
        <f>IFERROR(IF(K41*24&gt;$I$4*$O$4*0.8,"〇","×"),"")</f>
        <v/>
      </c>
      <c r="L42" s="229"/>
      <c r="M42" s="228" t="str">
        <f>IFERROR(IF(M41*24&gt;$I$4*$O$4*0.8,"〇","×"),"")</f>
        <v/>
      </c>
      <c r="N42" s="229"/>
      <c r="O42" s="230"/>
      <c r="P42" s="231"/>
    </row>
    <row r="43" spans="2:16" ht="10.5" customHeight="1" x14ac:dyDescent="0.15"/>
    <row r="44" spans="2:16" x14ac:dyDescent="0.15">
      <c r="E44" s="124"/>
    </row>
    <row r="45" spans="2:16" x14ac:dyDescent="0.15">
      <c r="E45" s="50"/>
      <c r="F45" s="51"/>
      <c r="G45" s="51"/>
      <c r="H45" s="51"/>
      <c r="I45" s="51"/>
      <c r="J45" s="51"/>
      <c r="K45" s="51"/>
      <c r="L45" s="51"/>
      <c r="M45" s="51"/>
      <c r="N45" s="51"/>
    </row>
    <row r="46" spans="2:16" x14ac:dyDescent="0.15">
      <c r="E46" s="50"/>
      <c r="F46" s="51"/>
      <c r="G46" s="51"/>
      <c r="H46" s="51"/>
      <c r="I46" s="51"/>
      <c r="J46" s="51"/>
      <c r="K46" s="51"/>
      <c r="L46" s="51"/>
      <c r="M46" s="51"/>
      <c r="N46" s="51"/>
    </row>
    <row r="47" spans="2:16" x14ac:dyDescent="0.15">
      <c r="E47" s="50"/>
      <c r="F47" s="51"/>
      <c r="G47" s="51"/>
      <c r="H47" s="51"/>
      <c r="I47" s="51"/>
      <c r="J47" s="51"/>
      <c r="K47" s="51"/>
      <c r="L47" s="51"/>
      <c r="M47" s="51"/>
      <c r="N47" s="51"/>
    </row>
  </sheetData>
  <mergeCells count="71">
    <mergeCell ref="K1:L1"/>
    <mergeCell ref="B2:P2"/>
    <mergeCell ref="F4:H4"/>
    <mergeCell ref="I4:J4"/>
    <mergeCell ref="K4:N4"/>
    <mergeCell ref="O4:P4"/>
    <mergeCell ref="B6:C8"/>
    <mergeCell ref="D6:D8"/>
    <mergeCell ref="E6:F6"/>
    <mergeCell ref="G6:H6"/>
    <mergeCell ref="I6:J6"/>
    <mergeCell ref="O14:P14"/>
    <mergeCell ref="M6:N6"/>
    <mergeCell ref="O6:P8"/>
    <mergeCell ref="E7:F7"/>
    <mergeCell ref="G7:H7"/>
    <mergeCell ref="I7:J7"/>
    <mergeCell ref="K7:L7"/>
    <mergeCell ref="M7:N7"/>
    <mergeCell ref="K6:L6"/>
    <mergeCell ref="O9:P9"/>
    <mergeCell ref="O10:P10"/>
    <mergeCell ref="O11:P11"/>
    <mergeCell ref="O12:P12"/>
    <mergeCell ref="O13:P13"/>
    <mergeCell ref="O26:P26"/>
    <mergeCell ref="O15:P15"/>
    <mergeCell ref="O16:P16"/>
    <mergeCell ref="O17:P17"/>
    <mergeCell ref="O18:P18"/>
    <mergeCell ref="O19:P19"/>
    <mergeCell ref="O20:P20"/>
    <mergeCell ref="O21:P21"/>
    <mergeCell ref="O22:P22"/>
    <mergeCell ref="O23:P23"/>
    <mergeCell ref="O24:P24"/>
    <mergeCell ref="O25:P25"/>
    <mergeCell ref="O38:P38"/>
    <mergeCell ref="O27:P27"/>
    <mergeCell ref="O28:P28"/>
    <mergeCell ref="O29:P29"/>
    <mergeCell ref="O30:P30"/>
    <mergeCell ref="O31:P31"/>
    <mergeCell ref="O32:P32"/>
    <mergeCell ref="O33:P33"/>
    <mergeCell ref="O34:P34"/>
    <mergeCell ref="O35:P35"/>
    <mergeCell ref="O36:P36"/>
    <mergeCell ref="O37:P37"/>
    <mergeCell ref="O39:P39"/>
    <mergeCell ref="B40:D40"/>
    <mergeCell ref="E40:F40"/>
    <mergeCell ref="G40:H40"/>
    <mergeCell ref="I40:J40"/>
    <mergeCell ref="K40:L40"/>
    <mergeCell ref="M40:N40"/>
    <mergeCell ref="O40:P40"/>
    <mergeCell ref="O41:P41"/>
    <mergeCell ref="B42:D42"/>
    <mergeCell ref="E42:F42"/>
    <mergeCell ref="G42:H42"/>
    <mergeCell ref="I42:J42"/>
    <mergeCell ref="K42:L42"/>
    <mergeCell ref="M42:N42"/>
    <mergeCell ref="O42:P42"/>
    <mergeCell ref="B41:D41"/>
    <mergeCell ref="E41:F41"/>
    <mergeCell ref="G41:H41"/>
    <mergeCell ref="I41:J41"/>
    <mergeCell ref="K41:L41"/>
    <mergeCell ref="M41:N41"/>
  </mergeCells>
  <phoneticPr fontId="1"/>
  <dataValidations count="1">
    <dataValidation type="list" allowBlank="1" showInputMessage="1" showErrorMessage="1" sqref="D9:D39">
      <formula1>"平日,土曜日,長期休暇,その他,　"</formula1>
    </dataValidation>
  </dataValidations>
  <pageMargins left="0.35433070866141736" right="0.35433070866141736" top="0.55118110236220474" bottom="0.35433070866141736"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シフト情報!$B$15:$B$29</xm:f>
          </x14:formula1>
          <xm:sqref>E9:E39 G9:G39 I9:I39 K9:K39 M9:M39</xm:sqref>
        </x14:dataValidation>
        <x14:dataValidation type="list" allowBlank="1" showInputMessage="1" showErrorMessage="1">
          <x14:formula1>
            <xm:f>OFFSET(職員情報!$C$6,0,0,COUNTA(職員情報!$C$6:$C$25),1)</xm:f>
          </x14:formula1>
          <xm:sqref>E6:N6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47"/>
  <sheetViews>
    <sheetView zoomScale="115" zoomScaleNormal="115" zoomScaleSheetLayoutView="85" workbookViewId="0">
      <selection activeCell="O9" sqref="O9:P39"/>
    </sheetView>
  </sheetViews>
  <sheetFormatPr defaultRowHeight="15" x14ac:dyDescent="0.15"/>
  <cols>
    <col min="1" max="1" width="3.25" style="35" customWidth="1"/>
    <col min="2" max="2" width="5.875" style="34" customWidth="1"/>
    <col min="3" max="3" width="3.375" style="35" bestFit="1" customWidth="1"/>
    <col min="4" max="4" width="5.625" style="35" customWidth="1"/>
    <col min="5" max="5" width="4.25" style="34" bestFit="1" customWidth="1"/>
    <col min="6" max="6" width="8.125" style="35" customWidth="1"/>
    <col min="7" max="7" width="4.25" style="35" bestFit="1" customWidth="1"/>
    <col min="8" max="8" width="8.125" style="35" customWidth="1"/>
    <col min="9" max="9" width="4.25" style="35" bestFit="1" customWidth="1"/>
    <col min="10" max="10" width="8.125" style="35" customWidth="1"/>
    <col min="11" max="11" width="4.25" style="35" bestFit="1" customWidth="1"/>
    <col min="12" max="12" width="8.125" style="35" customWidth="1"/>
    <col min="13" max="13" width="4.25" style="35" bestFit="1" customWidth="1"/>
    <col min="14" max="14" width="8.125" style="35" customWidth="1"/>
    <col min="15" max="15" width="6.375" style="35" customWidth="1"/>
    <col min="16" max="16" width="8.25" style="35" customWidth="1"/>
    <col min="17" max="16384" width="9" style="35"/>
  </cols>
  <sheetData>
    <row r="1" spans="2:16" ht="15.75" x14ac:dyDescent="0.15">
      <c r="K1" s="249" t="s">
        <v>20</v>
      </c>
      <c r="L1" s="249"/>
      <c r="M1" s="123">
        <v>7</v>
      </c>
      <c r="N1" s="59" t="s">
        <v>18</v>
      </c>
      <c r="O1" s="59">
        <v>10</v>
      </c>
      <c r="P1" s="36" t="s">
        <v>19</v>
      </c>
    </row>
    <row r="2" spans="2:16" ht="26.25" x14ac:dyDescent="0.15">
      <c r="B2" s="282" t="str">
        <f>'4月'!B2:P2</f>
        <v>○○児童クラブ　出勤簿（実績）</v>
      </c>
      <c r="C2" s="282"/>
      <c r="D2" s="282"/>
      <c r="E2" s="282"/>
      <c r="F2" s="282"/>
      <c r="G2" s="282"/>
      <c r="H2" s="282"/>
      <c r="I2" s="282"/>
      <c r="J2" s="282"/>
      <c r="K2" s="282"/>
      <c r="L2" s="282"/>
      <c r="M2" s="282"/>
      <c r="N2" s="282"/>
      <c r="O2" s="282"/>
      <c r="P2" s="282"/>
    </row>
    <row r="3" spans="2:16" ht="8.25" customHeight="1" x14ac:dyDescent="0.15">
      <c r="B3" s="99"/>
      <c r="C3" s="99"/>
      <c r="D3" s="99"/>
      <c r="E3" s="99"/>
      <c r="F3" s="99"/>
      <c r="G3" s="99"/>
      <c r="H3" s="99"/>
      <c r="I3" s="99"/>
      <c r="J3" s="99"/>
      <c r="K3" s="99"/>
      <c r="L3" s="99"/>
      <c r="M3" s="99"/>
      <c r="N3" s="99"/>
      <c r="O3" s="99"/>
      <c r="P3" s="99"/>
    </row>
    <row r="4" spans="2:16" ht="20.25" customHeight="1" x14ac:dyDescent="0.15">
      <c r="B4" s="37" t="s">
        <v>33</v>
      </c>
      <c r="C4" s="99"/>
      <c r="D4" s="99"/>
      <c r="E4" s="99"/>
      <c r="F4" s="253" t="s">
        <v>132</v>
      </c>
      <c r="G4" s="254"/>
      <c r="H4" s="255"/>
      <c r="I4" s="256"/>
      <c r="J4" s="257"/>
      <c r="K4" s="268" t="s">
        <v>124</v>
      </c>
      <c r="L4" s="269"/>
      <c r="M4" s="269"/>
      <c r="N4" s="270"/>
      <c r="O4" s="283">
        <f>'4月'!O4:P4</f>
        <v>0</v>
      </c>
      <c r="P4" s="284"/>
    </row>
    <row r="5" spans="2:16" ht="7.5" customHeight="1" x14ac:dyDescent="0.15"/>
    <row r="6" spans="2:16" ht="24.75" customHeight="1" x14ac:dyDescent="0.15">
      <c r="B6" s="234" t="s">
        <v>0</v>
      </c>
      <c r="C6" s="235"/>
      <c r="D6" s="250" t="s">
        <v>116</v>
      </c>
      <c r="E6" s="259"/>
      <c r="F6" s="259"/>
      <c r="G6" s="259"/>
      <c r="H6" s="259"/>
      <c r="I6" s="259"/>
      <c r="J6" s="259"/>
      <c r="K6" s="259"/>
      <c r="L6" s="259"/>
      <c r="M6" s="259"/>
      <c r="N6" s="259"/>
      <c r="O6" s="260" t="s">
        <v>114</v>
      </c>
      <c r="P6" s="261"/>
    </row>
    <row r="7" spans="2:16" ht="18" customHeight="1" x14ac:dyDescent="0.15">
      <c r="B7" s="236"/>
      <c r="C7" s="237"/>
      <c r="D7" s="251"/>
      <c r="E7" s="242" t="str">
        <f>IFERROR(VLOOKUP(E6,職員情報!$C$6:$D$25,2,FALSE),"")</f>
        <v/>
      </c>
      <c r="F7" s="243"/>
      <c r="G7" s="242" t="str">
        <f>IFERROR(VLOOKUP(G6,職員情報!$C$6:$D$25,2,FALSE),"")</f>
        <v/>
      </c>
      <c r="H7" s="243"/>
      <c r="I7" s="242" t="str">
        <f>IFERROR(VLOOKUP(I6,職員情報!$C$6:$D$25,2,FALSE),"")</f>
        <v/>
      </c>
      <c r="J7" s="243"/>
      <c r="K7" s="242" t="str">
        <f>IFERROR(VLOOKUP(K6,職員情報!$C$6:$D$25,2,FALSE),"")</f>
        <v/>
      </c>
      <c r="L7" s="243"/>
      <c r="M7" s="242" t="str">
        <f>IFERROR(VLOOKUP(M6,職員情報!$C$6:$D$25,2,FALSE),"")</f>
        <v/>
      </c>
      <c r="N7" s="243"/>
      <c r="O7" s="262"/>
      <c r="P7" s="263"/>
    </row>
    <row r="8" spans="2:16" ht="18" customHeight="1" x14ac:dyDescent="0.15">
      <c r="B8" s="238"/>
      <c r="C8" s="239"/>
      <c r="D8" s="252"/>
      <c r="E8" s="52" t="s">
        <v>4</v>
      </c>
      <c r="F8" s="125" t="s">
        <v>21</v>
      </c>
      <c r="G8" s="52" t="s">
        <v>4</v>
      </c>
      <c r="H8" s="125" t="s">
        <v>21</v>
      </c>
      <c r="I8" s="52" t="s">
        <v>4</v>
      </c>
      <c r="J8" s="125" t="s">
        <v>21</v>
      </c>
      <c r="K8" s="52" t="s">
        <v>4</v>
      </c>
      <c r="L8" s="125" t="s">
        <v>21</v>
      </c>
      <c r="M8" s="52" t="s">
        <v>4</v>
      </c>
      <c r="N8" s="125" t="s">
        <v>21</v>
      </c>
      <c r="O8" s="264"/>
      <c r="P8" s="265"/>
    </row>
    <row r="9" spans="2:16" ht="20.100000000000001" customHeight="1" x14ac:dyDescent="0.15">
      <c r="B9" s="39">
        <v>45931</v>
      </c>
      <c r="C9" s="53" t="str">
        <f>IF(B9="","",TEXT(B9,"aaa"))</f>
        <v>水</v>
      </c>
      <c r="D9" s="93" t="str">
        <f t="shared" ref="D9:D38" si="0">IF(C9="月","平日",IF(C9="火","平日",IF(C9="水","平日",IF(C9="木","平日",IF(C9="金","平日",IF(C9="土","土曜日",IF(C9="日","　","")))))))</f>
        <v>平日</v>
      </c>
      <c r="E9" s="40"/>
      <c r="F9" s="41" t="str">
        <f>IFERROR(VLOOKUP(E9&amp;$D9,勤務時間!$B$2:$C$61,2,FALSE),"")</f>
        <v/>
      </c>
      <c r="G9" s="40"/>
      <c r="H9" s="41" t="str">
        <f>IFERROR(VLOOKUP(G9&amp;$D9,勤務時間!$B$2:$C$61,2,FALSE),"")</f>
        <v/>
      </c>
      <c r="I9" s="40"/>
      <c r="J9" s="41" t="str">
        <f>IFERROR(VLOOKUP(I9&amp;$D9,勤務時間!$B$2:$C$61,2,FALSE),"")</f>
        <v/>
      </c>
      <c r="K9" s="40"/>
      <c r="L9" s="41" t="str">
        <f>IFERROR(VLOOKUP(K9&amp;$D9,勤務時間!$B$2:$C$61,2,FALSE),"")</f>
        <v/>
      </c>
      <c r="M9" s="40"/>
      <c r="N9" s="41" t="str">
        <f>IFERROR(VLOOKUP(M9&amp;$D9,勤務時間!$B$2:$C$61,2,FALSE),"")</f>
        <v/>
      </c>
      <c r="O9" s="244"/>
      <c r="P9" s="245"/>
    </row>
    <row r="10" spans="2:16" ht="20.100000000000001" customHeight="1" x14ac:dyDescent="0.15">
      <c r="B10" s="42">
        <f>B9+1</f>
        <v>45932</v>
      </c>
      <c r="C10" s="43" t="str">
        <f t="shared" ref="C10:C38" si="1">IF(B10="","",TEXT(B10,"aaa"))</f>
        <v>木</v>
      </c>
      <c r="D10" s="93" t="str">
        <f t="shared" si="0"/>
        <v>平日</v>
      </c>
      <c r="E10" s="44"/>
      <c r="F10" s="41" t="str">
        <f>IFERROR(VLOOKUP(E10&amp;$D10,勤務時間!$B$2:$C$61,2,FALSE),"")</f>
        <v/>
      </c>
      <c r="G10" s="44"/>
      <c r="H10" s="41" t="str">
        <f>IFERROR(VLOOKUP(G10&amp;$D10,勤務時間!$B$2:$C$61,2,FALSE),"")</f>
        <v/>
      </c>
      <c r="I10" s="44"/>
      <c r="J10" s="41" t="str">
        <f>IFERROR(VLOOKUP(I10&amp;$D10,勤務時間!$B$2:$C$61,2,FALSE),"")</f>
        <v/>
      </c>
      <c r="K10" s="44"/>
      <c r="L10" s="41" t="str">
        <f>IFERROR(VLOOKUP(K10&amp;$D10,勤務時間!$B$2:$C$61,2,FALSE),"")</f>
        <v/>
      </c>
      <c r="M10" s="44"/>
      <c r="N10" s="41" t="str">
        <f>IFERROR(VLOOKUP(M10&amp;$D10,勤務時間!$B$2:$C$61,2,FALSE),"")</f>
        <v/>
      </c>
      <c r="O10" s="246"/>
      <c r="P10" s="247"/>
    </row>
    <row r="11" spans="2:16" ht="20.100000000000001" customHeight="1" x14ac:dyDescent="0.15">
      <c r="B11" s="42">
        <f t="shared" ref="B11:B38" si="2">B10+1</f>
        <v>45933</v>
      </c>
      <c r="C11" s="43" t="str">
        <f>IF(B11="","",TEXT(B11,"aaa"))</f>
        <v>金</v>
      </c>
      <c r="D11" s="93" t="str">
        <f t="shared" si="0"/>
        <v>平日</v>
      </c>
      <c r="E11" s="40"/>
      <c r="F11" s="41" t="str">
        <f>IFERROR(VLOOKUP(E11&amp;$D11,勤務時間!$B$2:$C$61,2,FALSE),"")</f>
        <v/>
      </c>
      <c r="G11" s="40"/>
      <c r="H11" s="41" t="str">
        <f>IFERROR(VLOOKUP(G11&amp;$D11,勤務時間!$B$2:$C$61,2,FALSE),"")</f>
        <v/>
      </c>
      <c r="I11" s="40"/>
      <c r="J11" s="41" t="str">
        <f>IFERROR(VLOOKUP(I11&amp;$D11,勤務時間!$B$2:$C$61,2,FALSE),"")</f>
        <v/>
      </c>
      <c r="K11" s="40"/>
      <c r="L11" s="41" t="str">
        <f>IFERROR(VLOOKUP(K11&amp;$D11,勤務時間!$B$2:$C$61,2,FALSE),"")</f>
        <v/>
      </c>
      <c r="M11" s="40"/>
      <c r="N11" s="41" t="str">
        <f>IFERROR(VLOOKUP(M11&amp;$D11,勤務時間!$B$2:$C$61,2,FALSE),"")</f>
        <v/>
      </c>
      <c r="O11" s="246"/>
      <c r="P11" s="247"/>
    </row>
    <row r="12" spans="2:16" ht="20.100000000000001" customHeight="1" x14ac:dyDescent="0.15">
      <c r="B12" s="42">
        <f t="shared" si="2"/>
        <v>45934</v>
      </c>
      <c r="C12" s="43" t="str">
        <f t="shared" si="1"/>
        <v>土</v>
      </c>
      <c r="D12" s="93" t="str">
        <f t="shared" si="0"/>
        <v>土曜日</v>
      </c>
      <c r="E12" s="40"/>
      <c r="F12" s="41" t="str">
        <f>IFERROR(VLOOKUP(E12&amp;$D12,勤務時間!$B$2:$C$61,2,FALSE),"")</f>
        <v/>
      </c>
      <c r="G12" s="40"/>
      <c r="H12" s="41" t="str">
        <f>IFERROR(VLOOKUP(G12&amp;$D12,勤務時間!$B$2:$C$61,2,FALSE),"")</f>
        <v/>
      </c>
      <c r="I12" s="40"/>
      <c r="J12" s="41" t="str">
        <f>IFERROR(VLOOKUP(I12&amp;$D12,勤務時間!$B$2:$C$61,2,FALSE),"")</f>
        <v/>
      </c>
      <c r="K12" s="40"/>
      <c r="L12" s="41" t="str">
        <f>IFERROR(VLOOKUP(K12&amp;$D12,勤務時間!$B$2:$C$61,2,FALSE),"")</f>
        <v/>
      </c>
      <c r="M12" s="40"/>
      <c r="N12" s="41" t="str">
        <f>IFERROR(VLOOKUP(M12&amp;$D12,勤務時間!$B$2:$C$61,2,FALSE),"")</f>
        <v/>
      </c>
      <c r="O12" s="246"/>
      <c r="P12" s="247"/>
    </row>
    <row r="13" spans="2:16" ht="20.100000000000001" customHeight="1" x14ac:dyDescent="0.15">
      <c r="B13" s="42">
        <f t="shared" si="2"/>
        <v>45935</v>
      </c>
      <c r="C13" s="43" t="str">
        <f t="shared" si="1"/>
        <v>日</v>
      </c>
      <c r="D13" s="93" t="str">
        <f t="shared" si="0"/>
        <v>　</v>
      </c>
      <c r="E13" s="44"/>
      <c r="F13" s="45" t="str">
        <f>IFERROR(VLOOKUP(E13&amp;$D13,勤務時間!$B$2:$C$61,2,FALSE),"")</f>
        <v/>
      </c>
      <c r="G13" s="44"/>
      <c r="H13" s="45" t="str">
        <f>IFERROR(VLOOKUP(G13&amp;$D13,勤務時間!$B$2:$C$61,2,FALSE),"")</f>
        <v/>
      </c>
      <c r="I13" s="44"/>
      <c r="J13" s="45" t="str">
        <f>IFERROR(VLOOKUP(I13&amp;$D13,勤務時間!$B$2:$C$61,2,FALSE),"")</f>
        <v/>
      </c>
      <c r="K13" s="44"/>
      <c r="L13" s="45" t="str">
        <f>IFERROR(VLOOKUP(K13&amp;$D13,勤務時間!$B$2:$C$61,2,FALSE),"")</f>
        <v/>
      </c>
      <c r="M13" s="44"/>
      <c r="N13" s="45" t="str">
        <f>IFERROR(VLOOKUP(M13&amp;$D13,勤務時間!$B$2:$C$61,2,FALSE),"")</f>
        <v/>
      </c>
      <c r="O13" s="246"/>
      <c r="P13" s="247"/>
    </row>
    <row r="14" spans="2:16" ht="20.100000000000001" customHeight="1" x14ac:dyDescent="0.15">
      <c r="B14" s="42">
        <f t="shared" si="2"/>
        <v>45936</v>
      </c>
      <c r="C14" s="43" t="str">
        <f>IF(B14="","",TEXT(B14,"aaa"))</f>
        <v>月</v>
      </c>
      <c r="D14" s="93" t="str">
        <f t="shared" si="0"/>
        <v>平日</v>
      </c>
      <c r="E14" s="44"/>
      <c r="F14" s="45" t="str">
        <f>IFERROR(VLOOKUP(E14&amp;$D14,勤務時間!$B$2:$C$61,2,FALSE),"")</f>
        <v/>
      </c>
      <c r="G14" s="44"/>
      <c r="H14" s="45" t="str">
        <f>IFERROR(VLOOKUP(G14&amp;$D14,勤務時間!$B$2:$C$61,2,FALSE),"")</f>
        <v/>
      </c>
      <c r="I14" s="44"/>
      <c r="J14" s="45" t="str">
        <f>IFERROR(VLOOKUP(I14&amp;$D14,勤務時間!$B$2:$C$61,2,FALSE),"")</f>
        <v/>
      </c>
      <c r="K14" s="44"/>
      <c r="L14" s="45" t="str">
        <f>IFERROR(VLOOKUP(K14&amp;$D14,勤務時間!$B$2:$C$61,2,FALSE),"")</f>
        <v/>
      </c>
      <c r="M14" s="44"/>
      <c r="N14" s="45" t="str">
        <f>IFERROR(VLOOKUP(M14&amp;$D14,勤務時間!$B$2:$C$61,2,FALSE),"")</f>
        <v/>
      </c>
      <c r="O14" s="246"/>
      <c r="P14" s="247"/>
    </row>
    <row r="15" spans="2:16" ht="20.100000000000001" customHeight="1" x14ac:dyDescent="0.15">
      <c r="B15" s="42">
        <f t="shared" si="2"/>
        <v>45937</v>
      </c>
      <c r="C15" s="43" t="str">
        <f t="shared" si="1"/>
        <v>火</v>
      </c>
      <c r="D15" s="93" t="str">
        <f t="shared" si="0"/>
        <v>平日</v>
      </c>
      <c r="E15" s="44"/>
      <c r="F15" s="45" t="str">
        <f>IFERROR(VLOOKUP(E15&amp;$D15,勤務時間!$B$2:$C$61,2,FALSE),"")</f>
        <v/>
      </c>
      <c r="G15" s="44"/>
      <c r="H15" s="45" t="str">
        <f>IFERROR(VLOOKUP(G15&amp;$D15,勤務時間!$B$2:$C$61,2,FALSE),"")</f>
        <v/>
      </c>
      <c r="I15" s="44"/>
      <c r="J15" s="45" t="str">
        <f>IFERROR(VLOOKUP(I15&amp;$D15,勤務時間!$B$2:$C$61,2,FALSE),"")</f>
        <v/>
      </c>
      <c r="K15" s="44"/>
      <c r="L15" s="45" t="str">
        <f>IFERROR(VLOOKUP(K15&amp;$D15,勤務時間!$B$2:$C$61,2,FALSE),"")</f>
        <v/>
      </c>
      <c r="M15" s="44"/>
      <c r="N15" s="45" t="str">
        <f>IFERROR(VLOOKUP(M15&amp;$D15,勤務時間!$B$2:$C$61,2,FALSE),"")</f>
        <v/>
      </c>
      <c r="O15" s="246"/>
      <c r="P15" s="247"/>
    </row>
    <row r="16" spans="2:16" ht="20.100000000000001" customHeight="1" x14ac:dyDescent="0.15">
      <c r="B16" s="42">
        <f t="shared" si="2"/>
        <v>45938</v>
      </c>
      <c r="C16" s="43" t="str">
        <f t="shared" si="1"/>
        <v>水</v>
      </c>
      <c r="D16" s="93" t="str">
        <f t="shared" si="0"/>
        <v>平日</v>
      </c>
      <c r="E16" s="44"/>
      <c r="F16" s="45" t="str">
        <f>IFERROR(VLOOKUP(E16&amp;$D16,勤務時間!$B$2:$C$61,2,FALSE),"")</f>
        <v/>
      </c>
      <c r="G16" s="44"/>
      <c r="H16" s="45" t="str">
        <f>IFERROR(VLOOKUP(G16&amp;$D16,勤務時間!$B$2:$C$61,2,FALSE),"")</f>
        <v/>
      </c>
      <c r="I16" s="44"/>
      <c r="J16" s="45" t="str">
        <f>IFERROR(VLOOKUP(I16&amp;$D16,勤務時間!$B$2:$C$61,2,FALSE),"")</f>
        <v/>
      </c>
      <c r="K16" s="44"/>
      <c r="L16" s="45" t="str">
        <f>IFERROR(VLOOKUP(K16&amp;$D16,勤務時間!$B$2:$C$61,2,FALSE),"")</f>
        <v/>
      </c>
      <c r="M16" s="44"/>
      <c r="N16" s="45" t="str">
        <f>IFERROR(VLOOKUP(M16&amp;$D16,勤務時間!$B$2:$C$61,2,FALSE),"")</f>
        <v/>
      </c>
      <c r="O16" s="246"/>
      <c r="P16" s="247"/>
    </row>
    <row r="17" spans="2:16" ht="20.100000000000001" customHeight="1" x14ac:dyDescent="0.15">
      <c r="B17" s="42">
        <f t="shared" si="2"/>
        <v>45939</v>
      </c>
      <c r="C17" s="43" t="str">
        <f t="shared" si="1"/>
        <v>木</v>
      </c>
      <c r="D17" s="93" t="str">
        <f t="shared" si="0"/>
        <v>平日</v>
      </c>
      <c r="E17" s="44"/>
      <c r="F17" s="45" t="str">
        <f>IFERROR(VLOOKUP(E17&amp;$D17,勤務時間!$B$2:$C$61,2,FALSE),"")</f>
        <v/>
      </c>
      <c r="G17" s="44"/>
      <c r="H17" s="45" t="str">
        <f>IFERROR(VLOOKUP(G17&amp;$D17,勤務時間!$B$2:$C$61,2,FALSE),"")</f>
        <v/>
      </c>
      <c r="I17" s="44"/>
      <c r="J17" s="45" t="str">
        <f>IFERROR(VLOOKUP(I17&amp;$D17,勤務時間!$B$2:$C$61,2,FALSE),"")</f>
        <v/>
      </c>
      <c r="K17" s="44"/>
      <c r="L17" s="45" t="str">
        <f>IFERROR(VLOOKUP(K17&amp;$D17,勤務時間!$B$2:$C$61,2,FALSE),"")</f>
        <v/>
      </c>
      <c r="M17" s="44"/>
      <c r="N17" s="45" t="str">
        <f>IFERROR(VLOOKUP(M17&amp;$D17,勤務時間!$B$2:$C$61,2,FALSE),"")</f>
        <v/>
      </c>
      <c r="O17" s="246"/>
      <c r="P17" s="247"/>
    </row>
    <row r="18" spans="2:16" ht="20.100000000000001" customHeight="1" x14ac:dyDescent="0.15">
      <c r="B18" s="42">
        <f t="shared" si="2"/>
        <v>45940</v>
      </c>
      <c r="C18" s="43" t="str">
        <f t="shared" si="1"/>
        <v>金</v>
      </c>
      <c r="D18" s="93" t="str">
        <f t="shared" si="0"/>
        <v>平日</v>
      </c>
      <c r="E18" s="44"/>
      <c r="F18" s="45" t="str">
        <f>IFERROR(VLOOKUP(E18&amp;$D18,勤務時間!$B$2:$C$61,2,FALSE),"")</f>
        <v/>
      </c>
      <c r="G18" s="44"/>
      <c r="H18" s="45" t="str">
        <f>IFERROR(VLOOKUP(G18&amp;$D18,勤務時間!$B$2:$C$61,2,FALSE),"")</f>
        <v/>
      </c>
      <c r="I18" s="44"/>
      <c r="J18" s="45" t="str">
        <f>IFERROR(VLOOKUP(I18&amp;$D18,勤務時間!$B$2:$C$61,2,FALSE),"")</f>
        <v/>
      </c>
      <c r="K18" s="44"/>
      <c r="L18" s="45" t="str">
        <f>IFERROR(VLOOKUP(K18&amp;$D18,勤務時間!$B$2:$C$61,2,FALSE),"")</f>
        <v/>
      </c>
      <c r="M18" s="44"/>
      <c r="N18" s="45" t="str">
        <f>IFERROR(VLOOKUP(M18&amp;$D18,勤務時間!$B$2:$C$61,2,FALSE),"")</f>
        <v/>
      </c>
      <c r="O18" s="246"/>
      <c r="P18" s="247"/>
    </row>
    <row r="19" spans="2:16" ht="20.100000000000001" customHeight="1" x14ac:dyDescent="0.15">
      <c r="B19" s="42">
        <f t="shared" si="2"/>
        <v>45941</v>
      </c>
      <c r="C19" s="43" t="str">
        <f t="shared" si="1"/>
        <v>土</v>
      </c>
      <c r="D19" s="93" t="str">
        <f t="shared" si="0"/>
        <v>土曜日</v>
      </c>
      <c r="E19" s="44"/>
      <c r="F19" s="45" t="str">
        <f>IFERROR(VLOOKUP(E19&amp;$D19,勤務時間!$B$2:$C$61,2,FALSE),"")</f>
        <v/>
      </c>
      <c r="G19" s="44"/>
      <c r="H19" s="45" t="str">
        <f>IFERROR(VLOOKUP(G19&amp;$D19,勤務時間!$B$2:$C$61,2,FALSE),"")</f>
        <v/>
      </c>
      <c r="I19" s="44"/>
      <c r="J19" s="45" t="str">
        <f>IFERROR(VLOOKUP(I19&amp;$D19,勤務時間!$B$2:$C$61,2,FALSE),"")</f>
        <v/>
      </c>
      <c r="K19" s="44"/>
      <c r="L19" s="45" t="str">
        <f>IFERROR(VLOOKUP(K19&amp;$D19,勤務時間!$B$2:$C$61,2,FALSE),"")</f>
        <v/>
      </c>
      <c r="M19" s="44"/>
      <c r="N19" s="45" t="str">
        <f>IFERROR(VLOOKUP(M19&amp;$D19,勤務時間!$B$2:$C$61,2,FALSE),"")</f>
        <v/>
      </c>
      <c r="O19" s="246"/>
      <c r="P19" s="247"/>
    </row>
    <row r="20" spans="2:16" ht="20.100000000000001" customHeight="1" x14ac:dyDescent="0.15">
      <c r="B20" s="42">
        <f t="shared" si="2"/>
        <v>45942</v>
      </c>
      <c r="C20" s="43" t="str">
        <f t="shared" si="1"/>
        <v>日</v>
      </c>
      <c r="D20" s="93" t="str">
        <f t="shared" si="0"/>
        <v>　</v>
      </c>
      <c r="E20" s="44"/>
      <c r="F20" s="45" t="str">
        <f>IFERROR(VLOOKUP(E20&amp;$D20,勤務時間!$B$2:$C$61,2,FALSE),"")</f>
        <v/>
      </c>
      <c r="G20" s="44"/>
      <c r="H20" s="45" t="str">
        <f>IFERROR(VLOOKUP(G20&amp;$D20,勤務時間!$B$2:$C$61,2,FALSE),"")</f>
        <v/>
      </c>
      <c r="I20" s="44"/>
      <c r="J20" s="45" t="str">
        <f>IFERROR(VLOOKUP(I20&amp;$D20,勤務時間!$B$2:$C$61,2,FALSE),"")</f>
        <v/>
      </c>
      <c r="K20" s="44"/>
      <c r="L20" s="45" t="str">
        <f>IFERROR(VLOOKUP(K20&amp;$D20,勤務時間!$B$2:$C$61,2,FALSE),"")</f>
        <v/>
      </c>
      <c r="M20" s="44"/>
      <c r="N20" s="45" t="str">
        <f>IFERROR(VLOOKUP(M20&amp;$D20,勤務時間!$B$2:$C$61,2,FALSE),"")</f>
        <v/>
      </c>
      <c r="O20" s="246"/>
      <c r="P20" s="247"/>
    </row>
    <row r="21" spans="2:16" ht="20.100000000000001" customHeight="1" x14ac:dyDescent="0.15">
      <c r="B21" s="42">
        <f t="shared" si="2"/>
        <v>45943</v>
      </c>
      <c r="C21" s="43" t="str">
        <f t="shared" si="1"/>
        <v>月</v>
      </c>
      <c r="D21" s="93" t="str">
        <f t="shared" si="0"/>
        <v>平日</v>
      </c>
      <c r="E21" s="44"/>
      <c r="F21" s="45" t="str">
        <f>IFERROR(VLOOKUP(E21&amp;$D21,勤務時間!$B$2:$C$61,2,FALSE),"")</f>
        <v/>
      </c>
      <c r="G21" s="44"/>
      <c r="H21" s="45" t="str">
        <f>IFERROR(VLOOKUP(G21&amp;$D21,勤務時間!$B$2:$C$61,2,FALSE),"")</f>
        <v/>
      </c>
      <c r="I21" s="44"/>
      <c r="J21" s="45" t="str">
        <f>IFERROR(VLOOKUP(I21&amp;$D21,勤務時間!$B$2:$C$61,2,FALSE),"")</f>
        <v/>
      </c>
      <c r="K21" s="44"/>
      <c r="L21" s="45" t="str">
        <f>IFERROR(VLOOKUP(K21&amp;$D21,勤務時間!$B$2:$C$61,2,FALSE),"")</f>
        <v/>
      </c>
      <c r="M21" s="44"/>
      <c r="N21" s="45" t="str">
        <f>IFERROR(VLOOKUP(M21&amp;$D21,勤務時間!$B$2:$C$61,2,FALSE),"")</f>
        <v/>
      </c>
      <c r="O21" s="246"/>
      <c r="P21" s="247"/>
    </row>
    <row r="22" spans="2:16" ht="20.100000000000001" customHeight="1" x14ac:dyDescent="0.15">
      <c r="B22" s="42">
        <f t="shared" si="2"/>
        <v>45944</v>
      </c>
      <c r="C22" s="43" t="str">
        <f t="shared" si="1"/>
        <v>火</v>
      </c>
      <c r="D22" s="93" t="str">
        <f t="shared" si="0"/>
        <v>平日</v>
      </c>
      <c r="E22" s="44"/>
      <c r="F22" s="45" t="str">
        <f>IFERROR(VLOOKUP(E22&amp;$D22,勤務時間!$B$2:$C$61,2,FALSE),"")</f>
        <v/>
      </c>
      <c r="G22" s="44"/>
      <c r="H22" s="45" t="str">
        <f>IFERROR(VLOOKUP(G22&amp;$D22,勤務時間!$B$2:$C$61,2,FALSE),"")</f>
        <v/>
      </c>
      <c r="I22" s="44"/>
      <c r="J22" s="45" t="str">
        <f>IFERROR(VLOOKUP(I22&amp;$D22,勤務時間!$B$2:$C$61,2,FALSE),"")</f>
        <v/>
      </c>
      <c r="K22" s="44"/>
      <c r="L22" s="45" t="str">
        <f>IFERROR(VLOOKUP(K22&amp;$D22,勤務時間!$B$2:$C$61,2,FALSE),"")</f>
        <v/>
      </c>
      <c r="M22" s="44"/>
      <c r="N22" s="45" t="str">
        <f>IFERROR(VLOOKUP(M22&amp;$D22,勤務時間!$B$2:$C$61,2,FALSE),"")</f>
        <v/>
      </c>
      <c r="O22" s="246"/>
      <c r="P22" s="247"/>
    </row>
    <row r="23" spans="2:16" ht="20.100000000000001" customHeight="1" x14ac:dyDescent="0.15">
      <c r="B23" s="42">
        <f t="shared" si="2"/>
        <v>45945</v>
      </c>
      <c r="C23" s="43" t="str">
        <f t="shared" si="1"/>
        <v>水</v>
      </c>
      <c r="D23" s="93" t="str">
        <f t="shared" si="0"/>
        <v>平日</v>
      </c>
      <c r="E23" s="44"/>
      <c r="F23" s="45" t="str">
        <f>IFERROR(VLOOKUP(E23&amp;$D23,勤務時間!$B$2:$C$61,2,FALSE),"")</f>
        <v/>
      </c>
      <c r="G23" s="44"/>
      <c r="H23" s="45" t="str">
        <f>IFERROR(VLOOKUP(G23&amp;$D23,勤務時間!$B$2:$C$61,2,FALSE),"")</f>
        <v/>
      </c>
      <c r="I23" s="44"/>
      <c r="J23" s="45" t="str">
        <f>IFERROR(VLOOKUP(I23&amp;$D23,勤務時間!$B$2:$C$61,2,FALSE),"")</f>
        <v/>
      </c>
      <c r="K23" s="44"/>
      <c r="L23" s="45" t="str">
        <f>IFERROR(VLOOKUP(K23&amp;$D23,勤務時間!$B$2:$C$61,2,FALSE),"")</f>
        <v/>
      </c>
      <c r="M23" s="44"/>
      <c r="N23" s="45" t="str">
        <f>IFERROR(VLOOKUP(M23&amp;$D23,勤務時間!$B$2:$C$61,2,FALSE),"")</f>
        <v/>
      </c>
      <c r="O23" s="246"/>
      <c r="P23" s="247"/>
    </row>
    <row r="24" spans="2:16" ht="20.100000000000001" customHeight="1" x14ac:dyDescent="0.15">
      <c r="B24" s="42">
        <f t="shared" si="2"/>
        <v>45946</v>
      </c>
      <c r="C24" s="43" t="str">
        <f t="shared" si="1"/>
        <v>木</v>
      </c>
      <c r="D24" s="93" t="str">
        <f t="shared" si="0"/>
        <v>平日</v>
      </c>
      <c r="E24" s="44"/>
      <c r="F24" s="45" t="str">
        <f>IFERROR(VLOOKUP(E24&amp;$D24,勤務時間!$B$2:$C$61,2,FALSE),"")</f>
        <v/>
      </c>
      <c r="G24" s="44"/>
      <c r="H24" s="45" t="str">
        <f>IFERROR(VLOOKUP(G24&amp;$D24,勤務時間!$B$2:$C$61,2,FALSE),"")</f>
        <v/>
      </c>
      <c r="I24" s="44"/>
      <c r="J24" s="45" t="str">
        <f>IFERROR(VLOOKUP(I24&amp;$D24,勤務時間!$B$2:$C$61,2,FALSE),"")</f>
        <v/>
      </c>
      <c r="K24" s="44"/>
      <c r="L24" s="45" t="str">
        <f>IFERROR(VLOOKUP(K24&amp;$D24,勤務時間!$B$2:$C$61,2,FALSE),"")</f>
        <v/>
      </c>
      <c r="M24" s="44"/>
      <c r="N24" s="45" t="str">
        <f>IFERROR(VLOOKUP(M24&amp;$D24,勤務時間!$B$2:$C$61,2,FALSE),"")</f>
        <v/>
      </c>
      <c r="O24" s="246"/>
      <c r="P24" s="247"/>
    </row>
    <row r="25" spans="2:16" ht="20.100000000000001" customHeight="1" x14ac:dyDescent="0.15">
      <c r="B25" s="42">
        <f t="shared" si="2"/>
        <v>45947</v>
      </c>
      <c r="C25" s="43" t="str">
        <f t="shared" si="1"/>
        <v>金</v>
      </c>
      <c r="D25" s="93" t="str">
        <f t="shared" si="0"/>
        <v>平日</v>
      </c>
      <c r="E25" s="44"/>
      <c r="F25" s="45" t="str">
        <f>IFERROR(VLOOKUP(E25&amp;$D25,勤務時間!$B$2:$C$61,2,FALSE),"")</f>
        <v/>
      </c>
      <c r="G25" s="44"/>
      <c r="H25" s="45" t="str">
        <f>IFERROR(VLOOKUP(G25&amp;$D25,勤務時間!$B$2:$C$61,2,FALSE),"")</f>
        <v/>
      </c>
      <c r="I25" s="44"/>
      <c r="J25" s="45" t="str">
        <f>IFERROR(VLOOKUP(I25&amp;$D25,勤務時間!$B$2:$C$61,2,FALSE),"")</f>
        <v/>
      </c>
      <c r="K25" s="44"/>
      <c r="L25" s="45" t="str">
        <f>IFERROR(VLOOKUP(K25&amp;$D25,勤務時間!$B$2:$C$61,2,FALSE),"")</f>
        <v/>
      </c>
      <c r="M25" s="44"/>
      <c r="N25" s="45" t="str">
        <f>IFERROR(VLOOKUP(M25&amp;$D25,勤務時間!$B$2:$C$61,2,FALSE),"")</f>
        <v/>
      </c>
      <c r="O25" s="246"/>
      <c r="P25" s="247"/>
    </row>
    <row r="26" spans="2:16" ht="20.100000000000001" customHeight="1" x14ac:dyDescent="0.15">
      <c r="B26" s="42">
        <f t="shared" si="2"/>
        <v>45948</v>
      </c>
      <c r="C26" s="43" t="str">
        <f t="shared" si="1"/>
        <v>土</v>
      </c>
      <c r="D26" s="93" t="str">
        <f t="shared" si="0"/>
        <v>土曜日</v>
      </c>
      <c r="E26" s="44"/>
      <c r="F26" s="45" t="str">
        <f>IFERROR(VLOOKUP(E26&amp;$D26,勤務時間!$B$2:$C$61,2,FALSE),"")</f>
        <v/>
      </c>
      <c r="G26" s="44"/>
      <c r="H26" s="45" t="str">
        <f>IFERROR(VLOOKUP(G26&amp;$D26,勤務時間!$B$2:$C$61,2,FALSE),"")</f>
        <v/>
      </c>
      <c r="I26" s="44"/>
      <c r="J26" s="45" t="str">
        <f>IFERROR(VLOOKUP(I26&amp;$D26,勤務時間!$B$2:$C$61,2,FALSE),"")</f>
        <v/>
      </c>
      <c r="K26" s="44"/>
      <c r="L26" s="45" t="str">
        <f>IFERROR(VLOOKUP(K26&amp;$D26,勤務時間!$B$2:$C$61,2,FALSE),"")</f>
        <v/>
      </c>
      <c r="M26" s="44"/>
      <c r="N26" s="45" t="str">
        <f>IFERROR(VLOOKUP(M26&amp;$D26,勤務時間!$B$2:$C$61,2,FALSE),"")</f>
        <v/>
      </c>
      <c r="O26" s="246"/>
      <c r="P26" s="247"/>
    </row>
    <row r="27" spans="2:16" ht="20.100000000000001" customHeight="1" x14ac:dyDescent="0.15">
      <c r="B27" s="42">
        <f t="shared" si="2"/>
        <v>45949</v>
      </c>
      <c r="C27" s="43" t="str">
        <f t="shared" si="1"/>
        <v>日</v>
      </c>
      <c r="D27" s="93" t="str">
        <f t="shared" si="0"/>
        <v>　</v>
      </c>
      <c r="E27" s="44"/>
      <c r="F27" s="45" t="str">
        <f>IFERROR(VLOOKUP(E27&amp;$D27,勤務時間!$B$2:$C$61,2,FALSE),"")</f>
        <v/>
      </c>
      <c r="G27" s="44"/>
      <c r="H27" s="45" t="str">
        <f>IFERROR(VLOOKUP(G27&amp;$D27,勤務時間!$B$2:$C$61,2,FALSE),"")</f>
        <v/>
      </c>
      <c r="I27" s="44"/>
      <c r="J27" s="45" t="str">
        <f>IFERROR(VLOOKUP(I27&amp;$D27,勤務時間!$B$2:$C$61,2,FALSE),"")</f>
        <v/>
      </c>
      <c r="K27" s="44"/>
      <c r="L27" s="45" t="str">
        <f>IFERROR(VLOOKUP(K27&amp;$D27,勤務時間!$B$2:$C$61,2,FALSE),"")</f>
        <v/>
      </c>
      <c r="M27" s="44"/>
      <c r="N27" s="45" t="str">
        <f>IFERROR(VLOOKUP(M27&amp;$D27,勤務時間!$B$2:$C$61,2,FALSE),"")</f>
        <v/>
      </c>
      <c r="O27" s="246"/>
      <c r="P27" s="247"/>
    </row>
    <row r="28" spans="2:16" ht="20.100000000000001" customHeight="1" x14ac:dyDescent="0.15">
      <c r="B28" s="42">
        <f t="shared" si="2"/>
        <v>45950</v>
      </c>
      <c r="C28" s="43" t="str">
        <f t="shared" si="1"/>
        <v>月</v>
      </c>
      <c r="D28" s="93" t="str">
        <f t="shared" si="0"/>
        <v>平日</v>
      </c>
      <c r="E28" s="44"/>
      <c r="F28" s="45" t="str">
        <f>IFERROR(VLOOKUP(E28&amp;$D28,勤務時間!$B$2:$C$61,2,FALSE),"")</f>
        <v/>
      </c>
      <c r="G28" s="44"/>
      <c r="H28" s="45" t="str">
        <f>IFERROR(VLOOKUP(G28&amp;$D28,勤務時間!$B$2:$C$61,2,FALSE),"")</f>
        <v/>
      </c>
      <c r="I28" s="44"/>
      <c r="J28" s="45" t="str">
        <f>IFERROR(VLOOKUP(I28&amp;$D28,勤務時間!$B$2:$C$61,2,FALSE),"")</f>
        <v/>
      </c>
      <c r="K28" s="44"/>
      <c r="L28" s="45" t="str">
        <f>IFERROR(VLOOKUP(K28&amp;$D28,勤務時間!$B$2:$C$61,2,FALSE),"")</f>
        <v/>
      </c>
      <c r="M28" s="44"/>
      <c r="N28" s="45" t="str">
        <f>IFERROR(VLOOKUP(M28&amp;$D28,勤務時間!$B$2:$C$61,2,FALSE),"")</f>
        <v/>
      </c>
      <c r="O28" s="246"/>
      <c r="P28" s="247"/>
    </row>
    <row r="29" spans="2:16" ht="20.100000000000001" customHeight="1" x14ac:dyDescent="0.15">
      <c r="B29" s="42">
        <f t="shared" si="2"/>
        <v>45951</v>
      </c>
      <c r="C29" s="43" t="str">
        <f t="shared" si="1"/>
        <v>火</v>
      </c>
      <c r="D29" s="93" t="str">
        <f t="shared" si="0"/>
        <v>平日</v>
      </c>
      <c r="E29" s="44"/>
      <c r="F29" s="45" t="str">
        <f>IFERROR(VLOOKUP(E29&amp;$D29,勤務時間!$B$2:$C$61,2,FALSE),"")</f>
        <v/>
      </c>
      <c r="G29" s="44"/>
      <c r="H29" s="45" t="str">
        <f>IFERROR(VLOOKUP(G29&amp;$D29,勤務時間!$B$2:$C$61,2,FALSE),"")</f>
        <v/>
      </c>
      <c r="I29" s="44"/>
      <c r="J29" s="45" t="str">
        <f>IFERROR(VLOOKUP(I29&amp;$D29,勤務時間!$B$2:$C$61,2,FALSE),"")</f>
        <v/>
      </c>
      <c r="K29" s="44"/>
      <c r="L29" s="45" t="str">
        <f>IFERROR(VLOOKUP(K29&amp;$D29,勤務時間!$B$2:$C$61,2,FALSE),"")</f>
        <v/>
      </c>
      <c r="M29" s="44"/>
      <c r="N29" s="45" t="str">
        <f>IFERROR(VLOOKUP(M29&amp;$D29,勤務時間!$B$2:$C$61,2,FALSE),"")</f>
        <v/>
      </c>
      <c r="O29" s="246"/>
      <c r="P29" s="247"/>
    </row>
    <row r="30" spans="2:16" ht="20.100000000000001" customHeight="1" x14ac:dyDescent="0.15">
      <c r="B30" s="42">
        <f t="shared" si="2"/>
        <v>45952</v>
      </c>
      <c r="C30" s="43" t="str">
        <f t="shared" si="1"/>
        <v>水</v>
      </c>
      <c r="D30" s="93" t="str">
        <f t="shared" si="0"/>
        <v>平日</v>
      </c>
      <c r="E30" s="44"/>
      <c r="F30" s="45" t="str">
        <f>IFERROR(VLOOKUP(E30&amp;$D30,勤務時間!$B$2:$C$61,2,FALSE),"")</f>
        <v/>
      </c>
      <c r="G30" s="44"/>
      <c r="H30" s="45" t="str">
        <f>IFERROR(VLOOKUP(G30&amp;$D30,勤務時間!$B$2:$C$61,2,FALSE),"")</f>
        <v/>
      </c>
      <c r="I30" s="44"/>
      <c r="J30" s="45" t="str">
        <f>IFERROR(VLOOKUP(I30&amp;$D30,勤務時間!$B$2:$C$61,2,FALSE),"")</f>
        <v/>
      </c>
      <c r="K30" s="44"/>
      <c r="L30" s="45" t="str">
        <f>IFERROR(VLOOKUP(K30&amp;$D30,勤務時間!$B$2:$C$61,2,FALSE),"")</f>
        <v/>
      </c>
      <c r="M30" s="44"/>
      <c r="N30" s="45" t="str">
        <f>IFERROR(VLOOKUP(M30&amp;$D30,勤務時間!$B$2:$C$61,2,FALSE),"")</f>
        <v/>
      </c>
      <c r="O30" s="246"/>
      <c r="P30" s="247"/>
    </row>
    <row r="31" spans="2:16" ht="20.100000000000001" customHeight="1" x14ac:dyDescent="0.15">
      <c r="B31" s="42">
        <f t="shared" si="2"/>
        <v>45953</v>
      </c>
      <c r="C31" s="43" t="str">
        <f t="shared" si="1"/>
        <v>木</v>
      </c>
      <c r="D31" s="93" t="str">
        <f t="shared" si="0"/>
        <v>平日</v>
      </c>
      <c r="E31" s="44"/>
      <c r="F31" s="45" t="str">
        <f>IFERROR(VLOOKUP(E31&amp;$D31,勤務時間!$B$2:$C$61,2,FALSE),"")</f>
        <v/>
      </c>
      <c r="G31" s="44"/>
      <c r="H31" s="45" t="str">
        <f>IFERROR(VLOOKUP(G31&amp;$D31,勤務時間!$B$2:$C$61,2,FALSE),"")</f>
        <v/>
      </c>
      <c r="I31" s="44"/>
      <c r="J31" s="45" t="str">
        <f>IFERROR(VLOOKUP(I31&amp;$D31,勤務時間!$B$2:$C$61,2,FALSE),"")</f>
        <v/>
      </c>
      <c r="K31" s="44"/>
      <c r="L31" s="45" t="str">
        <f>IFERROR(VLOOKUP(K31&amp;$D31,勤務時間!$B$2:$C$61,2,FALSE),"")</f>
        <v/>
      </c>
      <c r="M31" s="44"/>
      <c r="N31" s="45" t="str">
        <f>IFERROR(VLOOKUP(M31&amp;$D31,勤務時間!$B$2:$C$61,2,FALSE),"")</f>
        <v/>
      </c>
      <c r="O31" s="246"/>
      <c r="P31" s="247"/>
    </row>
    <row r="32" spans="2:16" ht="20.100000000000001" customHeight="1" x14ac:dyDescent="0.15">
      <c r="B32" s="42">
        <f t="shared" si="2"/>
        <v>45954</v>
      </c>
      <c r="C32" s="43" t="str">
        <f t="shared" si="1"/>
        <v>金</v>
      </c>
      <c r="D32" s="93" t="str">
        <f t="shared" si="0"/>
        <v>平日</v>
      </c>
      <c r="E32" s="44"/>
      <c r="F32" s="45" t="str">
        <f>IFERROR(VLOOKUP(E32&amp;$D32,勤務時間!$B$2:$C$61,2,FALSE),"")</f>
        <v/>
      </c>
      <c r="G32" s="44"/>
      <c r="H32" s="45" t="str">
        <f>IFERROR(VLOOKUP(G32&amp;$D32,勤務時間!$B$2:$C$61,2,FALSE),"")</f>
        <v/>
      </c>
      <c r="I32" s="44"/>
      <c r="J32" s="45" t="str">
        <f>IFERROR(VLOOKUP(I32&amp;$D32,勤務時間!$B$2:$C$61,2,FALSE),"")</f>
        <v/>
      </c>
      <c r="K32" s="44"/>
      <c r="L32" s="45" t="str">
        <f>IFERROR(VLOOKUP(K32&amp;$D32,勤務時間!$B$2:$C$61,2,FALSE),"")</f>
        <v/>
      </c>
      <c r="M32" s="44"/>
      <c r="N32" s="45" t="str">
        <f>IFERROR(VLOOKUP(M32&amp;$D32,勤務時間!$B$2:$C$61,2,FALSE),"")</f>
        <v/>
      </c>
      <c r="O32" s="246"/>
      <c r="P32" s="247"/>
    </row>
    <row r="33" spans="2:16" ht="20.100000000000001" customHeight="1" x14ac:dyDescent="0.15">
      <c r="B33" s="42">
        <f t="shared" si="2"/>
        <v>45955</v>
      </c>
      <c r="C33" s="43" t="str">
        <f t="shared" si="1"/>
        <v>土</v>
      </c>
      <c r="D33" s="93" t="str">
        <f t="shared" si="0"/>
        <v>土曜日</v>
      </c>
      <c r="E33" s="44"/>
      <c r="F33" s="45" t="str">
        <f>IFERROR(VLOOKUP(E33&amp;$D33,勤務時間!$B$2:$C$61,2,FALSE),"")</f>
        <v/>
      </c>
      <c r="G33" s="44"/>
      <c r="H33" s="45" t="str">
        <f>IFERROR(VLOOKUP(G33&amp;$D33,勤務時間!$B$2:$C$61,2,FALSE),"")</f>
        <v/>
      </c>
      <c r="I33" s="44"/>
      <c r="J33" s="45" t="str">
        <f>IFERROR(VLOOKUP(I33&amp;$D33,勤務時間!$B$2:$C$61,2,FALSE),"")</f>
        <v/>
      </c>
      <c r="K33" s="44"/>
      <c r="L33" s="45" t="str">
        <f>IFERROR(VLOOKUP(K33&amp;$D33,勤務時間!$B$2:$C$61,2,FALSE),"")</f>
        <v/>
      </c>
      <c r="M33" s="44"/>
      <c r="N33" s="45" t="str">
        <f>IFERROR(VLOOKUP(M33&amp;$D33,勤務時間!$B$2:$C$61,2,FALSE),"")</f>
        <v/>
      </c>
      <c r="O33" s="246"/>
      <c r="P33" s="247"/>
    </row>
    <row r="34" spans="2:16" ht="20.100000000000001" customHeight="1" x14ac:dyDescent="0.15">
      <c r="B34" s="42">
        <f t="shared" si="2"/>
        <v>45956</v>
      </c>
      <c r="C34" s="43" t="str">
        <f t="shared" si="1"/>
        <v>日</v>
      </c>
      <c r="D34" s="93" t="str">
        <f t="shared" si="0"/>
        <v>　</v>
      </c>
      <c r="E34" s="44"/>
      <c r="F34" s="45" t="str">
        <f>IFERROR(VLOOKUP(E34&amp;$D34,勤務時間!$B$2:$C$61,2,FALSE),"")</f>
        <v/>
      </c>
      <c r="G34" s="44"/>
      <c r="H34" s="45" t="str">
        <f>IFERROR(VLOOKUP(G34&amp;$D34,勤務時間!$B$2:$C$61,2,FALSE),"")</f>
        <v/>
      </c>
      <c r="I34" s="44"/>
      <c r="J34" s="45" t="str">
        <f>IFERROR(VLOOKUP(I34&amp;$D34,勤務時間!$B$2:$C$61,2,FALSE),"")</f>
        <v/>
      </c>
      <c r="K34" s="44"/>
      <c r="L34" s="45" t="str">
        <f>IFERROR(VLOOKUP(K34&amp;$D34,勤務時間!$B$2:$C$61,2,FALSE),"")</f>
        <v/>
      </c>
      <c r="M34" s="44"/>
      <c r="N34" s="45" t="str">
        <f>IFERROR(VLOOKUP(M34&amp;$D34,勤務時間!$B$2:$C$61,2,FALSE),"")</f>
        <v/>
      </c>
      <c r="O34" s="246"/>
      <c r="P34" s="247"/>
    </row>
    <row r="35" spans="2:16" ht="20.100000000000001" customHeight="1" x14ac:dyDescent="0.15">
      <c r="B35" s="42">
        <f t="shared" si="2"/>
        <v>45957</v>
      </c>
      <c r="C35" s="43" t="str">
        <f t="shared" si="1"/>
        <v>月</v>
      </c>
      <c r="D35" s="93" t="str">
        <f t="shared" si="0"/>
        <v>平日</v>
      </c>
      <c r="E35" s="44"/>
      <c r="F35" s="45" t="str">
        <f>IFERROR(VLOOKUP(E35&amp;$D35,勤務時間!$B$2:$C$61,2,FALSE),"")</f>
        <v/>
      </c>
      <c r="G35" s="44"/>
      <c r="H35" s="45" t="str">
        <f>IFERROR(VLOOKUP(G35&amp;$D35,勤務時間!$B$2:$C$61,2,FALSE),"")</f>
        <v/>
      </c>
      <c r="I35" s="44"/>
      <c r="J35" s="45" t="str">
        <f>IFERROR(VLOOKUP(I35&amp;$D35,勤務時間!$B$2:$C$61,2,FALSE),"")</f>
        <v/>
      </c>
      <c r="K35" s="44"/>
      <c r="L35" s="45" t="str">
        <f>IFERROR(VLOOKUP(K35&amp;$D35,勤務時間!$B$2:$C$61,2,FALSE),"")</f>
        <v/>
      </c>
      <c r="M35" s="44"/>
      <c r="N35" s="45" t="str">
        <f>IFERROR(VLOOKUP(M35&amp;$D35,勤務時間!$B$2:$C$61,2,FALSE),"")</f>
        <v/>
      </c>
      <c r="O35" s="246"/>
      <c r="P35" s="247"/>
    </row>
    <row r="36" spans="2:16" ht="20.100000000000001" customHeight="1" x14ac:dyDescent="0.15">
      <c r="B36" s="42">
        <f t="shared" si="2"/>
        <v>45958</v>
      </c>
      <c r="C36" s="43" t="str">
        <f t="shared" si="1"/>
        <v>火</v>
      </c>
      <c r="D36" s="93" t="str">
        <f t="shared" si="0"/>
        <v>平日</v>
      </c>
      <c r="E36" s="44"/>
      <c r="F36" s="45" t="str">
        <f>IFERROR(VLOOKUP(E36&amp;$D36,勤務時間!$B$2:$C$61,2,FALSE),"")</f>
        <v/>
      </c>
      <c r="G36" s="44"/>
      <c r="H36" s="45" t="str">
        <f>IFERROR(VLOOKUP(G36&amp;$D36,勤務時間!$B$2:$C$61,2,FALSE),"")</f>
        <v/>
      </c>
      <c r="I36" s="44"/>
      <c r="J36" s="45" t="str">
        <f>IFERROR(VLOOKUP(I36&amp;$D36,勤務時間!$B$2:$C$61,2,FALSE),"")</f>
        <v/>
      </c>
      <c r="K36" s="44"/>
      <c r="L36" s="45" t="str">
        <f>IFERROR(VLOOKUP(K36&amp;$D36,勤務時間!$B$2:$C$61,2,FALSE),"")</f>
        <v/>
      </c>
      <c r="M36" s="44"/>
      <c r="N36" s="45" t="str">
        <f>IFERROR(VLOOKUP(M36&amp;$D36,勤務時間!$B$2:$C$61,2,FALSE),"")</f>
        <v/>
      </c>
      <c r="O36" s="246"/>
      <c r="P36" s="247"/>
    </row>
    <row r="37" spans="2:16" ht="20.100000000000001" customHeight="1" x14ac:dyDescent="0.15">
      <c r="B37" s="42">
        <f t="shared" si="2"/>
        <v>45959</v>
      </c>
      <c r="C37" s="43" t="str">
        <f t="shared" si="1"/>
        <v>水</v>
      </c>
      <c r="D37" s="93" t="str">
        <f t="shared" si="0"/>
        <v>平日</v>
      </c>
      <c r="E37" s="44"/>
      <c r="F37" s="45" t="str">
        <f>IFERROR(VLOOKUP(E37&amp;$D37,勤務時間!$B$2:$C$61,2,FALSE),"")</f>
        <v/>
      </c>
      <c r="G37" s="44"/>
      <c r="H37" s="45" t="str">
        <f>IFERROR(VLOOKUP(G37&amp;$D37,勤務時間!$B$2:$C$61,2,FALSE),"")</f>
        <v/>
      </c>
      <c r="I37" s="44"/>
      <c r="J37" s="45" t="str">
        <f>IFERROR(VLOOKUP(I37&amp;$D37,勤務時間!$B$2:$C$61,2,FALSE),"")</f>
        <v/>
      </c>
      <c r="K37" s="44"/>
      <c r="L37" s="45" t="str">
        <f>IFERROR(VLOOKUP(K37&amp;$D37,勤務時間!$B$2:$C$61,2,FALSE),"")</f>
        <v/>
      </c>
      <c r="M37" s="44"/>
      <c r="N37" s="45" t="str">
        <f>IFERROR(VLOOKUP(M37&amp;$D37,勤務時間!$B$2:$C$61,2,FALSE),"")</f>
        <v/>
      </c>
      <c r="O37" s="246"/>
      <c r="P37" s="247"/>
    </row>
    <row r="38" spans="2:16" ht="20.100000000000001" customHeight="1" x14ac:dyDescent="0.15">
      <c r="B38" s="42">
        <f t="shared" si="2"/>
        <v>45960</v>
      </c>
      <c r="C38" s="43" t="str">
        <f t="shared" si="1"/>
        <v>木</v>
      </c>
      <c r="D38" s="93" t="str">
        <f t="shared" si="0"/>
        <v>平日</v>
      </c>
      <c r="E38" s="44"/>
      <c r="F38" s="45" t="str">
        <f>IFERROR(VLOOKUP(E38&amp;$D38,勤務時間!$B$2:$C$61,2,FALSE),"")</f>
        <v/>
      </c>
      <c r="G38" s="44"/>
      <c r="H38" s="45" t="str">
        <f>IFERROR(VLOOKUP(G38&amp;$D38,勤務時間!$B$2:$C$61,2,FALSE),"")</f>
        <v/>
      </c>
      <c r="I38" s="44"/>
      <c r="J38" s="45" t="str">
        <f>IFERROR(VLOOKUP(I38&amp;$D38,勤務時間!$B$2:$C$61,2,FALSE),"")</f>
        <v/>
      </c>
      <c r="K38" s="44"/>
      <c r="L38" s="45" t="str">
        <f>IFERROR(VLOOKUP(K38&amp;$D38,勤務時間!$B$2:$C$61,2,FALSE),"")</f>
        <v/>
      </c>
      <c r="M38" s="44"/>
      <c r="N38" s="45" t="str">
        <f>IFERROR(VLOOKUP(M38&amp;$D38,勤務時間!$B$2:$C$61,2,FALSE),"")</f>
        <v/>
      </c>
      <c r="O38" s="246"/>
      <c r="P38" s="247"/>
    </row>
    <row r="39" spans="2:16" ht="20.100000000000001" customHeight="1" x14ac:dyDescent="0.15">
      <c r="B39" s="42">
        <f t="shared" ref="B39" si="3">B38+1</f>
        <v>45961</v>
      </c>
      <c r="C39" s="43" t="str">
        <f t="shared" ref="C39" si="4">IF(B39="","",TEXT(B39,"aaa"))</f>
        <v>金</v>
      </c>
      <c r="D39" s="93" t="str">
        <f t="shared" ref="D39" si="5">IF(C39="月","平日",IF(C39="火","平日",IF(C39="水","平日",IF(C39="木","平日",IF(C39="金","平日",IF(C39="土","土曜日",IF(C39="日","長期休暇","")))))))</f>
        <v>平日</v>
      </c>
      <c r="E39" s="48"/>
      <c r="F39" s="49" t="str">
        <f>IFERROR(VLOOKUP(E39&amp;$D39,勤務時間!$B$2:$C$61,2,FALSE),"")</f>
        <v/>
      </c>
      <c r="G39" s="48"/>
      <c r="H39" s="49" t="str">
        <f>IFERROR(VLOOKUP(G39&amp;$D39,勤務時間!$B$2:$C$61,2,FALSE),"")</f>
        <v/>
      </c>
      <c r="I39" s="48"/>
      <c r="J39" s="49" t="str">
        <f>IFERROR(VLOOKUP(I39&amp;$D39,勤務時間!$B$2:$C$61,2,FALSE),"")</f>
        <v/>
      </c>
      <c r="K39" s="48"/>
      <c r="L39" s="49" t="str">
        <f>IFERROR(VLOOKUP(K39&amp;$D39,勤務時間!$B$2:$C$61,2,FALSE),"")</f>
        <v/>
      </c>
      <c r="M39" s="48"/>
      <c r="N39" s="49" t="str">
        <f>IFERROR(VLOOKUP(M39&amp;$D39,勤務時間!$B$2:$C$61,2,FALSE),"")</f>
        <v/>
      </c>
      <c r="O39" s="271"/>
      <c r="P39" s="272"/>
    </row>
    <row r="40" spans="2:16" ht="24" customHeight="1" x14ac:dyDescent="0.15">
      <c r="B40" s="228" t="s">
        <v>34</v>
      </c>
      <c r="C40" s="248"/>
      <c r="D40" s="229"/>
      <c r="E40" s="240">
        <f>COUNTIF(E9:E39,"A")+COUNTIF(E9:E39,"B")+COUNTIF(E9:E39,"C")+COUNTIF(E9:E39,"D")+COUNTIF(E9:E39,"E")+COUNTIF(E9:E39,"F")+COUNTIF(E9:E39,"G")+COUNTIF(E9:E39,"H")+COUNTIF(E9:E39,"I")+COUNTIF(E9:E39,"J")+COUNTIF(E9:E39,"K")+COUNTIF(E9:E39,"L")+COUNTIF(E9:E39,"M")+COUNTIF(E9:E39,"N")+COUNTIF(E9:E39,"O")+COUNTIF(E9:E39,"P")+COUNTIF(E9:E39,"Q")+COUNTIF(E9:E39,"R")+COUNTIF(E9:E39,"S")+COUNTIF(E9:E39,"T")+COUNTIF(E9:E39,"U")+COUNTIF(E9:E39,"V")+COUNTIF(E9:E39,"W")</f>
        <v>0</v>
      </c>
      <c r="F40" s="241"/>
      <c r="G40" s="240">
        <f>COUNTIF(G9:G39,"A")+COUNTIF(G9:G39,"B")+COUNTIF(G9:G39,"C")+COUNTIF(G9:G39,"D")+COUNTIF(G9:G39,"E")+COUNTIF(G9:G39,"F")+COUNTIF(G9:G39,"G")+COUNTIF(G9:G39,"H")+COUNTIF(G9:G39,"I")+COUNTIF(G9:G39,"J")+COUNTIF(G9:G39,"K")+COUNTIF(G9:G39,"L")+COUNTIF(G9:G39,"M")+COUNTIF(G9:G39,"N")+COUNTIF(G9:G39,"O")+COUNTIF(G9:G39,"P")+COUNTIF(G9:G39,"Q")+COUNTIF(G9:G39,"R")+COUNTIF(G9:G39,"S")+COUNTIF(G9:G39,"T")+COUNTIF(G9:G39,"U")+COUNTIF(G9:G39,"V")+COUNTIF(G9:G39,"W")</f>
        <v>0</v>
      </c>
      <c r="H40" s="241"/>
      <c r="I40" s="240">
        <f>COUNTIF(I9:I39,"A")+COUNTIF(I9:I39,"B")+COUNTIF(I9:I39,"C")+COUNTIF(I9:I39,"D")+COUNTIF(I9:I39,"E")+COUNTIF(I9:I39,"F")+COUNTIF(I9:I39,"G")+COUNTIF(I9:I39,"H")+COUNTIF(I9:I39,"I")+COUNTIF(I9:I39,"J")+COUNTIF(I9:I39,"K")+COUNTIF(I9:I39,"L")+COUNTIF(I9:I39,"M")+COUNTIF(I9:I39,"N")+COUNTIF(I9:I39,"O")+COUNTIF(I9:I39,"P")+COUNTIF(I9:I39,"Q")+COUNTIF(I9:I39,"R")+COUNTIF(I9:I39,"S")+COUNTIF(I9:I39,"T")+COUNTIF(I9:I39,"U")+COUNTIF(I9:I39,"V")+COUNTIF(I9:I39,"W")</f>
        <v>0</v>
      </c>
      <c r="J40" s="241"/>
      <c r="K40" s="240">
        <f t="shared" ref="K40" si="6">COUNTIF(K9:K39,"A")+COUNTIF(K9:K39,"B")+COUNTIF(K9:K39,"C")+COUNTIF(K9:K39,"D")+COUNTIF(K9:K39,"E")+COUNTIF(K9:K39,"F")+COUNTIF(K9:K39,"G")+COUNTIF(K9:K39,"H")+COUNTIF(K9:K39,"I")+COUNTIF(K9:K39,"J")+COUNTIF(K9:K39,"K")+COUNTIF(K9:K39,"L")+COUNTIF(K9:K39,"M")+COUNTIF(K9:K39,"N")+COUNTIF(K9:K39,"O")+COUNTIF(K9:K39,"P")+COUNTIF(K9:K39,"Q")+COUNTIF(K9:K39,"R")+COUNTIF(K9:K39,"S")+COUNTIF(K9:K39,"T")+COUNTIF(K9:K39,"U")+COUNTIF(K9:K39,"V")+COUNTIF(K9:K39,"W")</f>
        <v>0</v>
      </c>
      <c r="L40" s="241"/>
      <c r="M40" s="240">
        <f>COUNTIF(M9:M39,"A")+COUNTIF(M9:M39,"B")+COUNTIF(M9:M39,"C")+COUNTIF(M9:M39,"D")+COUNTIF(M9:M39,"E")+COUNTIF(M9:M39,"F")+COUNTIF(M9:M39,"G")+COUNTIF(M9:M39,"H")+COUNTIF(M9:M39,"I")+COUNTIF(M9:M39,"J")+COUNTIF(M9:M39,"K")+COUNTIF(M9:M39,"L")+COUNTIF(M9:M39,"M")+COUNTIF(M9:M39,"N")+COUNTIF(M9:M39,"O")+COUNTIF(M9:M39,"P")+COUNTIF(M9:M39,"Q")+COUNTIF(M9:M39,"R")+COUNTIF(M9:M39,"S")+COUNTIF(M9:M39,"T")+COUNTIF(M9:M39,"U")+COUNTIF(M9:M39,"V")+COUNTIF(M9:M39,"W")</f>
        <v>0</v>
      </c>
      <c r="N40" s="241"/>
      <c r="O40" s="232"/>
      <c r="P40" s="233"/>
    </row>
    <row r="41" spans="2:16" ht="28.5" customHeight="1" x14ac:dyDescent="0.15">
      <c r="B41" s="223" t="s">
        <v>147</v>
      </c>
      <c r="C41" s="226"/>
      <c r="D41" s="227"/>
      <c r="E41" s="219" t="str">
        <f>IF(SUM(F9:F39)=0,"",(SUM(F9:F39)))</f>
        <v/>
      </c>
      <c r="F41" s="220"/>
      <c r="G41" s="219" t="str">
        <f>IF(SUM(H9:H39)=0,"",(SUM(H9:H39)))</f>
        <v/>
      </c>
      <c r="H41" s="220"/>
      <c r="I41" s="219" t="str">
        <f>IF(SUM(J9:J39)=0,"",(SUM(J9:J39)))</f>
        <v/>
      </c>
      <c r="J41" s="220"/>
      <c r="K41" s="219" t="str">
        <f>IF(SUM(L9:L39)=0,"",(SUM(L9:L39)))</f>
        <v/>
      </c>
      <c r="L41" s="220"/>
      <c r="M41" s="219" t="str">
        <f>IF(SUM(N9:N39)=0,"",(SUM(N9:N39)))</f>
        <v/>
      </c>
      <c r="N41" s="220"/>
      <c r="O41" s="221"/>
      <c r="P41" s="222"/>
    </row>
    <row r="42" spans="2:16" ht="28.5" customHeight="1" x14ac:dyDescent="0.15">
      <c r="B42" s="223" t="s">
        <v>148</v>
      </c>
      <c r="C42" s="224"/>
      <c r="D42" s="225"/>
      <c r="E42" s="228" t="str">
        <f>IFERROR(IF(E41*24&gt;$I$4*$O$4*0.8,"〇","×"),"")</f>
        <v/>
      </c>
      <c r="F42" s="229"/>
      <c r="G42" s="228" t="str">
        <f>IFERROR(IF(G41*24&gt;$I$4*$O$4*0.8,"〇","×"),"")</f>
        <v/>
      </c>
      <c r="H42" s="229"/>
      <c r="I42" s="228" t="str">
        <f>IFERROR(IF(I41*24&gt;$I$4*$O$4*0.8,"〇","×"),"")</f>
        <v/>
      </c>
      <c r="J42" s="229"/>
      <c r="K42" s="228" t="str">
        <f>IFERROR(IF(K41*24&gt;$I$4*$O$4*0.8,"〇","×"),"")</f>
        <v/>
      </c>
      <c r="L42" s="229"/>
      <c r="M42" s="228" t="str">
        <f>IFERROR(IF(M41*24&gt;$I$4*$O$4*0.8,"〇","×"),"")</f>
        <v/>
      </c>
      <c r="N42" s="229"/>
      <c r="O42" s="230"/>
      <c r="P42" s="231"/>
    </row>
    <row r="43" spans="2:16" ht="10.5" customHeight="1" x14ac:dyDescent="0.15"/>
    <row r="44" spans="2:16" x14ac:dyDescent="0.15">
      <c r="E44" s="124"/>
    </row>
    <row r="45" spans="2:16" x14ac:dyDescent="0.15">
      <c r="E45" s="50"/>
      <c r="F45" s="51"/>
      <c r="G45" s="51"/>
      <c r="H45" s="51"/>
      <c r="I45" s="51"/>
      <c r="J45" s="51"/>
      <c r="K45" s="51"/>
      <c r="L45" s="51"/>
      <c r="M45" s="51"/>
      <c r="N45" s="51"/>
    </row>
    <row r="46" spans="2:16" x14ac:dyDescent="0.15">
      <c r="E46" s="50"/>
      <c r="F46" s="51"/>
      <c r="G46" s="51"/>
      <c r="H46" s="51"/>
      <c r="I46" s="51"/>
      <c r="J46" s="51"/>
      <c r="K46" s="51"/>
      <c r="L46" s="51"/>
      <c r="M46" s="51"/>
      <c r="N46" s="51"/>
    </row>
    <row r="47" spans="2:16" x14ac:dyDescent="0.15">
      <c r="E47" s="50"/>
      <c r="F47" s="51"/>
      <c r="G47" s="51"/>
      <c r="H47" s="51"/>
      <c r="I47" s="51"/>
      <c r="J47" s="51"/>
      <c r="K47" s="51"/>
      <c r="L47" s="51"/>
      <c r="M47" s="51"/>
      <c r="N47" s="51"/>
    </row>
  </sheetData>
  <mergeCells count="71">
    <mergeCell ref="K1:L1"/>
    <mergeCell ref="B2:P2"/>
    <mergeCell ref="F4:H4"/>
    <mergeCell ref="I4:J4"/>
    <mergeCell ref="K4:N4"/>
    <mergeCell ref="O4:P4"/>
    <mergeCell ref="B6:C8"/>
    <mergeCell ref="D6:D8"/>
    <mergeCell ref="E6:F6"/>
    <mergeCell ref="G6:H6"/>
    <mergeCell ref="I6:J6"/>
    <mergeCell ref="O14:P14"/>
    <mergeCell ref="M6:N6"/>
    <mergeCell ref="O6:P8"/>
    <mergeCell ref="E7:F7"/>
    <mergeCell ref="G7:H7"/>
    <mergeCell ref="I7:J7"/>
    <mergeCell ref="K7:L7"/>
    <mergeCell ref="M7:N7"/>
    <mergeCell ref="K6:L6"/>
    <mergeCell ref="O9:P9"/>
    <mergeCell ref="O10:P10"/>
    <mergeCell ref="O11:P11"/>
    <mergeCell ref="O12:P12"/>
    <mergeCell ref="O13:P13"/>
    <mergeCell ref="O26:P26"/>
    <mergeCell ref="O15:P15"/>
    <mergeCell ref="O16:P16"/>
    <mergeCell ref="O17:P17"/>
    <mergeCell ref="O18:P18"/>
    <mergeCell ref="O19:P19"/>
    <mergeCell ref="O20:P20"/>
    <mergeCell ref="O21:P21"/>
    <mergeCell ref="O22:P22"/>
    <mergeCell ref="O23:P23"/>
    <mergeCell ref="O24:P24"/>
    <mergeCell ref="O25:P25"/>
    <mergeCell ref="O38:P38"/>
    <mergeCell ref="O27:P27"/>
    <mergeCell ref="O28:P28"/>
    <mergeCell ref="O29:P29"/>
    <mergeCell ref="O30:P30"/>
    <mergeCell ref="O31:P31"/>
    <mergeCell ref="O32:P32"/>
    <mergeCell ref="O33:P33"/>
    <mergeCell ref="O34:P34"/>
    <mergeCell ref="O35:P35"/>
    <mergeCell ref="O36:P36"/>
    <mergeCell ref="O37:P37"/>
    <mergeCell ref="O39:P39"/>
    <mergeCell ref="B40:D40"/>
    <mergeCell ref="E40:F40"/>
    <mergeCell ref="G40:H40"/>
    <mergeCell ref="I40:J40"/>
    <mergeCell ref="K40:L40"/>
    <mergeCell ref="M40:N40"/>
    <mergeCell ref="O40:P40"/>
    <mergeCell ref="O41:P41"/>
    <mergeCell ref="B42:D42"/>
    <mergeCell ref="E42:F42"/>
    <mergeCell ref="G42:H42"/>
    <mergeCell ref="I42:J42"/>
    <mergeCell ref="K42:L42"/>
    <mergeCell ref="M42:N42"/>
    <mergeCell ref="O42:P42"/>
    <mergeCell ref="B41:D41"/>
    <mergeCell ref="E41:F41"/>
    <mergeCell ref="G41:H41"/>
    <mergeCell ref="I41:J41"/>
    <mergeCell ref="K41:L41"/>
    <mergeCell ref="M41:N41"/>
  </mergeCells>
  <phoneticPr fontId="1"/>
  <dataValidations count="1">
    <dataValidation type="list" allowBlank="1" showInputMessage="1" showErrorMessage="1" sqref="D9:D39">
      <formula1>"平日,土曜日,長期休暇,その他,　"</formula1>
    </dataValidation>
  </dataValidations>
  <pageMargins left="0.35433070866141736" right="0.35433070866141736" top="0.55118110236220474" bottom="0.35433070866141736"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OFFSET(職員情報!$C$6,0,0,COUNTA(職員情報!$C$6:$C$25),1)</xm:f>
          </x14:formula1>
          <xm:sqref>E6:N6</xm:sqref>
        </x14:dataValidation>
        <x14:dataValidation type="list" allowBlank="1" showInputMessage="1" showErrorMessage="1">
          <x14:formula1>
            <xm:f>シフト情報!$B$15:$B$29</xm:f>
          </x14:formula1>
          <xm:sqref>E9:E39 G9:G39 I9:I39 K9:K39 M9:M39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47"/>
  <sheetViews>
    <sheetView zoomScale="115" zoomScaleNormal="115" zoomScaleSheetLayoutView="85" workbookViewId="0">
      <selection activeCell="O9" sqref="O9:P39"/>
    </sheetView>
  </sheetViews>
  <sheetFormatPr defaultRowHeight="15" x14ac:dyDescent="0.15"/>
  <cols>
    <col min="1" max="1" width="3.25" style="35" customWidth="1"/>
    <col min="2" max="2" width="5.875" style="34" customWidth="1"/>
    <col min="3" max="3" width="3.375" style="35" bestFit="1" customWidth="1"/>
    <col min="4" max="4" width="5.625" style="35" customWidth="1"/>
    <col min="5" max="5" width="4.25" style="34" bestFit="1" customWidth="1"/>
    <col min="6" max="6" width="8.125" style="35" customWidth="1"/>
    <col min="7" max="7" width="4.25" style="35" bestFit="1" customWidth="1"/>
    <col min="8" max="8" width="8.125" style="35" customWidth="1"/>
    <col min="9" max="9" width="4.25" style="35" bestFit="1" customWidth="1"/>
    <col min="10" max="10" width="8.125" style="35" customWidth="1"/>
    <col min="11" max="11" width="4.25" style="35" bestFit="1" customWidth="1"/>
    <col min="12" max="12" width="8.125" style="35" customWidth="1"/>
    <col min="13" max="13" width="4.25" style="35" bestFit="1" customWidth="1"/>
    <col min="14" max="14" width="8.125" style="35" customWidth="1"/>
    <col min="15" max="15" width="6.375" style="35" customWidth="1"/>
    <col min="16" max="16" width="8.25" style="35" customWidth="1"/>
    <col min="17" max="16384" width="9" style="35"/>
  </cols>
  <sheetData>
    <row r="1" spans="2:16" ht="15.75" x14ac:dyDescent="0.15">
      <c r="K1" s="249" t="s">
        <v>20</v>
      </c>
      <c r="L1" s="249"/>
      <c r="M1" s="123">
        <v>7</v>
      </c>
      <c r="N1" s="59" t="s">
        <v>18</v>
      </c>
      <c r="O1" s="59">
        <v>11</v>
      </c>
      <c r="P1" s="36" t="s">
        <v>19</v>
      </c>
    </row>
    <row r="2" spans="2:16" ht="26.25" x14ac:dyDescent="0.15">
      <c r="B2" s="282" t="str">
        <f>'4月'!B2:P2</f>
        <v>○○児童クラブ　出勤簿（実績）</v>
      </c>
      <c r="C2" s="282"/>
      <c r="D2" s="282"/>
      <c r="E2" s="282"/>
      <c r="F2" s="282"/>
      <c r="G2" s="282"/>
      <c r="H2" s="282"/>
      <c r="I2" s="282"/>
      <c r="J2" s="282"/>
      <c r="K2" s="282"/>
      <c r="L2" s="282"/>
      <c r="M2" s="282"/>
      <c r="N2" s="282"/>
      <c r="O2" s="282"/>
      <c r="P2" s="282"/>
    </row>
    <row r="3" spans="2:16" ht="8.25" customHeight="1" x14ac:dyDescent="0.15">
      <c r="B3" s="99"/>
      <c r="C3" s="99"/>
      <c r="D3" s="99"/>
      <c r="E3" s="99"/>
      <c r="F3" s="99"/>
      <c r="G3" s="99"/>
      <c r="H3" s="99"/>
      <c r="I3" s="99"/>
      <c r="J3" s="99"/>
      <c r="K3" s="99"/>
      <c r="L3" s="99"/>
      <c r="M3" s="99"/>
      <c r="N3" s="99"/>
      <c r="O3" s="99"/>
      <c r="P3" s="99"/>
    </row>
    <row r="4" spans="2:16" ht="20.25" customHeight="1" x14ac:dyDescent="0.15">
      <c r="B4" s="37" t="s">
        <v>33</v>
      </c>
      <c r="C4" s="99"/>
      <c r="D4" s="99"/>
      <c r="E4" s="99"/>
      <c r="F4" s="253" t="s">
        <v>132</v>
      </c>
      <c r="G4" s="254"/>
      <c r="H4" s="255"/>
      <c r="I4" s="256"/>
      <c r="J4" s="257"/>
      <c r="K4" s="268" t="s">
        <v>124</v>
      </c>
      <c r="L4" s="269"/>
      <c r="M4" s="269"/>
      <c r="N4" s="270"/>
      <c r="O4" s="283">
        <f>'4月'!O4:P4</f>
        <v>0</v>
      </c>
      <c r="P4" s="284"/>
    </row>
    <row r="5" spans="2:16" ht="7.5" customHeight="1" x14ac:dyDescent="0.15"/>
    <row r="6" spans="2:16" ht="24.75" customHeight="1" x14ac:dyDescent="0.15">
      <c r="B6" s="234" t="s">
        <v>0</v>
      </c>
      <c r="C6" s="235"/>
      <c r="D6" s="250" t="s">
        <v>116</v>
      </c>
      <c r="E6" s="259"/>
      <c r="F6" s="259"/>
      <c r="G6" s="259"/>
      <c r="H6" s="259"/>
      <c r="I6" s="259"/>
      <c r="J6" s="259"/>
      <c r="K6" s="259"/>
      <c r="L6" s="259"/>
      <c r="M6" s="259"/>
      <c r="N6" s="259"/>
      <c r="O6" s="260" t="s">
        <v>114</v>
      </c>
      <c r="P6" s="261"/>
    </row>
    <row r="7" spans="2:16" ht="18" customHeight="1" x14ac:dyDescent="0.15">
      <c r="B7" s="236"/>
      <c r="C7" s="237"/>
      <c r="D7" s="251"/>
      <c r="E7" s="242" t="str">
        <f>IFERROR(VLOOKUP(E6,職員情報!$C$6:$D$25,2,FALSE),"")</f>
        <v/>
      </c>
      <c r="F7" s="243"/>
      <c r="G7" s="242" t="str">
        <f>IFERROR(VLOOKUP(G6,職員情報!$C$6:$D$25,2,FALSE),"")</f>
        <v/>
      </c>
      <c r="H7" s="243"/>
      <c r="I7" s="242" t="str">
        <f>IFERROR(VLOOKUP(I6,職員情報!$C$6:$D$25,2,FALSE),"")</f>
        <v/>
      </c>
      <c r="J7" s="243"/>
      <c r="K7" s="242" t="str">
        <f>IFERROR(VLOOKUP(K6,職員情報!$C$6:$D$25,2,FALSE),"")</f>
        <v/>
      </c>
      <c r="L7" s="243"/>
      <c r="M7" s="242" t="str">
        <f>IFERROR(VLOOKUP(M6,職員情報!$C$6:$D$25,2,FALSE),"")</f>
        <v/>
      </c>
      <c r="N7" s="243"/>
      <c r="O7" s="262"/>
      <c r="P7" s="263"/>
    </row>
    <row r="8" spans="2:16" ht="18" customHeight="1" x14ac:dyDescent="0.15">
      <c r="B8" s="238"/>
      <c r="C8" s="239"/>
      <c r="D8" s="252"/>
      <c r="E8" s="52" t="s">
        <v>4</v>
      </c>
      <c r="F8" s="125" t="s">
        <v>21</v>
      </c>
      <c r="G8" s="52" t="s">
        <v>4</v>
      </c>
      <c r="H8" s="125" t="s">
        <v>21</v>
      </c>
      <c r="I8" s="52" t="s">
        <v>4</v>
      </c>
      <c r="J8" s="125" t="s">
        <v>21</v>
      </c>
      <c r="K8" s="52" t="s">
        <v>4</v>
      </c>
      <c r="L8" s="125" t="s">
        <v>21</v>
      </c>
      <c r="M8" s="52" t="s">
        <v>4</v>
      </c>
      <c r="N8" s="125" t="s">
        <v>21</v>
      </c>
      <c r="O8" s="264"/>
      <c r="P8" s="265"/>
    </row>
    <row r="9" spans="2:16" ht="20.100000000000001" customHeight="1" x14ac:dyDescent="0.15">
      <c r="B9" s="39">
        <v>45962</v>
      </c>
      <c r="C9" s="53" t="str">
        <f>IF(B9="","",TEXT(B9,"aaa"))</f>
        <v>土</v>
      </c>
      <c r="D9" s="93" t="str">
        <f t="shared" ref="D9:D38" si="0">IF(C9="月","平日",IF(C9="火","平日",IF(C9="水","平日",IF(C9="木","平日",IF(C9="金","平日",IF(C9="土","土曜日",IF(C9="日","　","")))))))</f>
        <v>土曜日</v>
      </c>
      <c r="E9" s="40"/>
      <c r="F9" s="41" t="str">
        <f>IFERROR(VLOOKUP(E9&amp;$D9,勤務時間!$B$2:$C$61,2,FALSE),"")</f>
        <v/>
      </c>
      <c r="G9" s="40"/>
      <c r="H9" s="41" t="str">
        <f>IFERROR(VLOOKUP(G9&amp;$D9,勤務時間!$B$2:$C$61,2,FALSE),"")</f>
        <v/>
      </c>
      <c r="I9" s="40"/>
      <c r="J9" s="41" t="str">
        <f>IFERROR(VLOOKUP(I9&amp;$D9,勤務時間!$B$2:$C$61,2,FALSE),"")</f>
        <v/>
      </c>
      <c r="K9" s="40"/>
      <c r="L9" s="41" t="str">
        <f>IFERROR(VLOOKUP(K9&amp;$D9,勤務時間!$B$2:$C$61,2,FALSE),"")</f>
        <v/>
      </c>
      <c r="M9" s="40"/>
      <c r="N9" s="41" t="str">
        <f>IFERROR(VLOOKUP(M9&amp;$D9,勤務時間!$B$2:$C$61,2,FALSE),"")</f>
        <v/>
      </c>
      <c r="O9" s="244"/>
      <c r="P9" s="245"/>
    </row>
    <row r="10" spans="2:16" ht="20.100000000000001" customHeight="1" x14ac:dyDescent="0.15">
      <c r="B10" s="42">
        <f>B9+1</f>
        <v>45963</v>
      </c>
      <c r="C10" s="43" t="str">
        <f t="shared" ref="C10:C38" si="1">IF(B10="","",TEXT(B10,"aaa"))</f>
        <v>日</v>
      </c>
      <c r="D10" s="93" t="str">
        <f t="shared" si="0"/>
        <v>　</v>
      </c>
      <c r="E10" s="44"/>
      <c r="F10" s="41" t="str">
        <f>IFERROR(VLOOKUP(E10&amp;$D10,勤務時間!$B$2:$C$61,2,FALSE),"")</f>
        <v/>
      </c>
      <c r="G10" s="44"/>
      <c r="H10" s="41" t="str">
        <f>IFERROR(VLOOKUP(G10&amp;$D10,勤務時間!$B$2:$C$61,2,FALSE),"")</f>
        <v/>
      </c>
      <c r="I10" s="44"/>
      <c r="J10" s="41" t="str">
        <f>IFERROR(VLOOKUP(I10&amp;$D10,勤務時間!$B$2:$C$61,2,FALSE),"")</f>
        <v/>
      </c>
      <c r="K10" s="44"/>
      <c r="L10" s="41" t="str">
        <f>IFERROR(VLOOKUP(K10&amp;$D10,勤務時間!$B$2:$C$61,2,FALSE),"")</f>
        <v/>
      </c>
      <c r="M10" s="44"/>
      <c r="N10" s="41" t="str">
        <f>IFERROR(VLOOKUP(M10&amp;$D10,勤務時間!$B$2:$C$61,2,FALSE),"")</f>
        <v/>
      </c>
      <c r="O10" s="246"/>
      <c r="P10" s="247"/>
    </row>
    <row r="11" spans="2:16" ht="20.100000000000001" customHeight="1" x14ac:dyDescent="0.15">
      <c r="B11" s="42">
        <f t="shared" ref="B11:B38" si="2">B10+1</f>
        <v>45964</v>
      </c>
      <c r="C11" s="43" t="str">
        <f>IF(B11="","",TEXT(B11,"aaa"))</f>
        <v>月</v>
      </c>
      <c r="D11" s="93" t="str">
        <f t="shared" si="0"/>
        <v>平日</v>
      </c>
      <c r="E11" s="40"/>
      <c r="F11" s="41" t="str">
        <f>IFERROR(VLOOKUP(E11&amp;$D11,勤務時間!$B$2:$C$61,2,FALSE),"")</f>
        <v/>
      </c>
      <c r="G11" s="40"/>
      <c r="H11" s="41" t="str">
        <f>IFERROR(VLOOKUP(G11&amp;$D11,勤務時間!$B$2:$C$61,2,FALSE),"")</f>
        <v/>
      </c>
      <c r="I11" s="40"/>
      <c r="J11" s="41" t="str">
        <f>IFERROR(VLOOKUP(I11&amp;$D11,勤務時間!$B$2:$C$61,2,FALSE),"")</f>
        <v/>
      </c>
      <c r="K11" s="40"/>
      <c r="L11" s="41" t="str">
        <f>IFERROR(VLOOKUP(K11&amp;$D11,勤務時間!$B$2:$C$61,2,FALSE),"")</f>
        <v/>
      </c>
      <c r="M11" s="40"/>
      <c r="N11" s="41" t="str">
        <f>IFERROR(VLOOKUP(M11&amp;$D11,勤務時間!$B$2:$C$61,2,FALSE),"")</f>
        <v/>
      </c>
      <c r="O11" s="246"/>
      <c r="P11" s="247"/>
    </row>
    <row r="12" spans="2:16" ht="20.100000000000001" customHeight="1" x14ac:dyDescent="0.15">
      <c r="B12" s="42">
        <f t="shared" si="2"/>
        <v>45965</v>
      </c>
      <c r="C12" s="43" t="str">
        <f t="shared" si="1"/>
        <v>火</v>
      </c>
      <c r="D12" s="93" t="str">
        <f t="shared" si="0"/>
        <v>平日</v>
      </c>
      <c r="E12" s="40"/>
      <c r="F12" s="41" t="str">
        <f>IFERROR(VLOOKUP(E12&amp;$D12,勤務時間!$B$2:$C$61,2,FALSE),"")</f>
        <v/>
      </c>
      <c r="G12" s="40"/>
      <c r="H12" s="41" t="str">
        <f>IFERROR(VLOOKUP(G12&amp;$D12,勤務時間!$B$2:$C$61,2,FALSE),"")</f>
        <v/>
      </c>
      <c r="I12" s="40"/>
      <c r="J12" s="41" t="str">
        <f>IFERROR(VLOOKUP(I12&amp;$D12,勤務時間!$B$2:$C$61,2,FALSE),"")</f>
        <v/>
      </c>
      <c r="K12" s="40"/>
      <c r="L12" s="41" t="str">
        <f>IFERROR(VLOOKUP(K12&amp;$D12,勤務時間!$B$2:$C$61,2,FALSE),"")</f>
        <v/>
      </c>
      <c r="M12" s="40"/>
      <c r="N12" s="41" t="str">
        <f>IFERROR(VLOOKUP(M12&amp;$D12,勤務時間!$B$2:$C$61,2,FALSE),"")</f>
        <v/>
      </c>
      <c r="O12" s="246"/>
      <c r="P12" s="247"/>
    </row>
    <row r="13" spans="2:16" ht="20.100000000000001" customHeight="1" x14ac:dyDescent="0.15">
      <c r="B13" s="42">
        <f t="shared" si="2"/>
        <v>45966</v>
      </c>
      <c r="C13" s="43" t="str">
        <f t="shared" si="1"/>
        <v>水</v>
      </c>
      <c r="D13" s="93" t="str">
        <f t="shared" si="0"/>
        <v>平日</v>
      </c>
      <c r="E13" s="44"/>
      <c r="F13" s="45" t="str">
        <f>IFERROR(VLOOKUP(E13&amp;$D13,勤務時間!$B$2:$C$61,2,FALSE),"")</f>
        <v/>
      </c>
      <c r="G13" s="44"/>
      <c r="H13" s="45" t="str">
        <f>IFERROR(VLOOKUP(G13&amp;$D13,勤務時間!$B$2:$C$61,2,FALSE),"")</f>
        <v/>
      </c>
      <c r="I13" s="44"/>
      <c r="J13" s="45" t="str">
        <f>IFERROR(VLOOKUP(I13&amp;$D13,勤務時間!$B$2:$C$61,2,FALSE),"")</f>
        <v/>
      </c>
      <c r="K13" s="44"/>
      <c r="L13" s="45" t="str">
        <f>IFERROR(VLOOKUP(K13&amp;$D13,勤務時間!$B$2:$C$61,2,FALSE),"")</f>
        <v/>
      </c>
      <c r="M13" s="44"/>
      <c r="N13" s="45" t="str">
        <f>IFERROR(VLOOKUP(M13&amp;$D13,勤務時間!$B$2:$C$61,2,FALSE),"")</f>
        <v/>
      </c>
      <c r="O13" s="246"/>
      <c r="P13" s="247"/>
    </row>
    <row r="14" spans="2:16" ht="20.100000000000001" customHeight="1" x14ac:dyDescent="0.15">
      <c r="B14" s="42">
        <f t="shared" si="2"/>
        <v>45967</v>
      </c>
      <c r="C14" s="43" t="str">
        <f>IF(B14="","",TEXT(B14,"aaa"))</f>
        <v>木</v>
      </c>
      <c r="D14" s="93" t="str">
        <f t="shared" si="0"/>
        <v>平日</v>
      </c>
      <c r="E14" s="44"/>
      <c r="F14" s="45" t="str">
        <f>IFERROR(VLOOKUP(E14&amp;$D14,勤務時間!$B$2:$C$61,2,FALSE),"")</f>
        <v/>
      </c>
      <c r="G14" s="44"/>
      <c r="H14" s="45" t="str">
        <f>IFERROR(VLOOKUP(G14&amp;$D14,勤務時間!$B$2:$C$61,2,FALSE),"")</f>
        <v/>
      </c>
      <c r="I14" s="44"/>
      <c r="J14" s="45" t="str">
        <f>IFERROR(VLOOKUP(I14&amp;$D14,勤務時間!$B$2:$C$61,2,FALSE),"")</f>
        <v/>
      </c>
      <c r="K14" s="44"/>
      <c r="L14" s="45" t="str">
        <f>IFERROR(VLOOKUP(K14&amp;$D14,勤務時間!$B$2:$C$61,2,FALSE),"")</f>
        <v/>
      </c>
      <c r="M14" s="44"/>
      <c r="N14" s="45" t="str">
        <f>IFERROR(VLOOKUP(M14&amp;$D14,勤務時間!$B$2:$C$61,2,FALSE),"")</f>
        <v/>
      </c>
      <c r="O14" s="246"/>
      <c r="P14" s="247"/>
    </row>
    <row r="15" spans="2:16" ht="20.100000000000001" customHeight="1" x14ac:dyDescent="0.15">
      <c r="B15" s="42">
        <f t="shared" si="2"/>
        <v>45968</v>
      </c>
      <c r="C15" s="43" t="str">
        <f t="shared" si="1"/>
        <v>金</v>
      </c>
      <c r="D15" s="93" t="str">
        <f t="shared" si="0"/>
        <v>平日</v>
      </c>
      <c r="E15" s="44"/>
      <c r="F15" s="45" t="str">
        <f>IFERROR(VLOOKUP(E15&amp;$D15,勤務時間!$B$2:$C$61,2,FALSE),"")</f>
        <v/>
      </c>
      <c r="G15" s="44"/>
      <c r="H15" s="45" t="str">
        <f>IFERROR(VLOOKUP(G15&amp;$D15,勤務時間!$B$2:$C$61,2,FALSE),"")</f>
        <v/>
      </c>
      <c r="I15" s="44"/>
      <c r="J15" s="45" t="str">
        <f>IFERROR(VLOOKUP(I15&amp;$D15,勤務時間!$B$2:$C$61,2,FALSE),"")</f>
        <v/>
      </c>
      <c r="K15" s="44"/>
      <c r="L15" s="45" t="str">
        <f>IFERROR(VLOOKUP(K15&amp;$D15,勤務時間!$B$2:$C$61,2,FALSE),"")</f>
        <v/>
      </c>
      <c r="M15" s="44"/>
      <c r="N15" s="45" t="str">
        <f>IFERROR(VLOOKUP(M15&amp;$D15,勤務時間!$B$2:$C$61,2,FALSE),"")</f>
        <v/>
      </c>
      <c r="O15" s="246"/>
      <c r="P15" s="247"/>
    </row>
    <row r="16" spans="2:16" ht="20.100000000000001" customHeight="1" x14ac:dyDescent="0.15">
      <c r="B16" s="42">
        <f t="shared" si="2"/>
        <v>45969</v>
      </c>
      <c r="C16" s="43" t="str">
        <f t="shared" si="1"/>
        <v>土</v>
      </c>
      <c r="D16" s="93" t="str">
        <f t="shared" si="0"/>
        <v>土曜日</v>
      </c>
      <c r="E16" s="44"/>
      <c r="F16" s="45" t="str">
        <f>IFERROR(VLOOKUP(E16&amp;$D16,勤務時間!$B$2:$C$61,2,FALSE),"")</f>
        <v/>
      </c>
      <c r="G16" s="44"/>
      <c r="H16" s="45" t="str">
        <f>IFERROR(VLOOKUP(G16&amp;$D16,勤務時間!$B$2:$C$61,2,FALSE),"")</f>
        <v/>
      </c>
      <c r="I16" s="44"/>
      <c r="J16" s="45" t="str">
        <f>IFERROR(VLOOKUP(I16&amp;$D16,勤務時間!$B$2:$C$61,2,FALSE),"")</f>
        <v/>
      </c>
      <c r="K16" s="44"/>
      <c r="L16" s="45" t="str">
        <f>IFERROR(VLOOKUP(K16&amp;$D16,勤務時間!$B$2:$C$61,2,FALSE),"")</f>
        <v/>
      </c>
      <c r="M16" s="44"/>
      <c r="N16" s="45" t="str">
        <f>IFERROR(VLOOKUP(M16&amp;$D16,勤務時間!$B$2:$C$61,2,FALSE),"")</f>
        <v/>
      </c>
      <c r="O16" s="246"/>
      <c r="P16" s="247"/>
    </row>
    <row r="17" spans="2:16" ht="20.100000000000001" customHeight="1" x14ac:dyDescent="0.15">
      <c r="B17" s="42">
        <f t="shared" si="2"/>
        <v>45970</v>
      </c>
      <c r="C17" s="43" t="str">
        <f t="shared" si="1"/>
        <v>日</v>
      </c>
      <c r="D17" s="93" t="str">
        <f t="shared" si="0"/>
        <v>　</v>
      </c>
      <c r="E17" s="44"/>
      <c r="F17" s="45" t="str">
        <f>IFERROR(VLOOKUP(E17&amp;$D17,勤務時間!$B$2:$C$61,2,FALSE),"")</f>
        <v/>
      </c>
      <c r="G17" s="44"/>
      <c r="H17" s="45" t="str">
        <f>IFERROR(VLOOKUP(G17&amp;$D17,勤務時間!$B$2:$C$61,2,FALSE),"")</f>
        <v/>
      </c>
      <c r="I17" s="44"/>
      <c r="J17" s="45" t="str">
        <f>IFERROR(VLOOKUP(I17&amp;$D17,勤務時間!$B$2:$C$61,2,FALSE),"")</f>
        <v/>
      </c>
      <c r="K17" s="44"/>
      <c r="L17" s="45" t="str">
        <f>IFERROR(VLOOKUP(K17&amp;$D17,勤務時間!$B$2:$C$61,2,FALSE),"")</f>
        <v/>
      </c>
      <c r="M17" s="44"/>
      <c r="N17" s="45" t="str">
        <f>IFERROR(VLOOKUP(M17&amp;$D17,勤務時間!$B$2:$C$61,2,FALSE),"")</f>
        <v/>
      </c>
      <c r="O17" s="246"/>
      <c r="P17" s="247"/>
    </row>
    <row r="18" spans="2:16" ht="20.100000000000001" customHeight="1" x14ac:dyDescent="0.15">
      <c r="B18" s="42">
        <f t="shared" si="2"/>
        <v>45971</v>
      </c>
      <c r="C18" s="43" t="str">
        <f t="shared" si="1"/>
        <v>月</v>
      </c>
      <c r="D18" s="93" t="str">
        <f t="shared" si="0"/>
        <v>平日</v>
      </c>
      <c r="E18" s="44"/>
      <c r="F18" s="45" t="str">
        <f>IFERROR(VLOOKUP(E18&amp;$D18,勤務時間!$B$2:$C$61,2,FALSE),"")</f>
        <v/>
      </c>
      <c r="G18" s="44"/>
      <c r="H18" s="45" t="str">
        <f>IFERROR(VLOOKUP(G18&amp;$D18,勤務時間!$B$2:$C$61,2,FALSE),"")</f>
        <v/>
      </c>
      <c r="I18" s="44"/>
      <c r="J18" s="45" t="str">
        <f>IFERROR(VLOOKUP(I18&amp;$D18,勤務時間!$B$2:$C$61,2,FALSE),"")</f>
        <v/>
      </c>
      <c r="K18" s="44"/>
      <c r="L18" s="45" t="str">
        <f>IFERROR(VLOOKUP(K18&amp;$D18,勤務時間!$B$2:$C$61,2,FALSE),"")</f>
        <v/>
      </c>
      <c r="M18" s="44"/>
      <c r="N18" s="45" t="str">
        <f>IFERROR(VLOOKUP(M18&amp;$D18,勤務時間!$B$2:$C$61,2,FALSE),"")</f>
        <v/>
      </c>
      <c r="O18" s="246"/>
      <c r="P18" s="247"/>
    </row>
    <row r="19" spans="2:16" ht="20.100000000000001" customHeight="1" x14ac:dyDescent="0.15">
      <c r="B19" s="42">
        <f t="shared" si="2"/>
        <v>45972</v>
      </c>
      <c r="C19" s="43" t="str">
        <f t="shared" si="1"/>
        <v>火</v>
      </c>
      <c r="D19" s="93" t="str">
        <f t="shared" si="0"/>
        <v>平日</v>
      </c>
      <c r="E19" s="44"/>
      <c r="F19" s="45" t="str">
        <f>IFERROR(VLOOKUP(E19&amp;$D19,勤務時間!$B$2:$C$61,2,FALSE),"")</f>
        <v/>
      </c>
      <c r="G19" s="44"/>
      <c r="H19" s="45" t="str">
        <f>IFERROR(VLOOKUP(G19&amp;$D19,勤務時間!$B$2:$C$61,2,FALSE),"")</f>
        <v/>
      </c>
      <c r="I19" s="44"/>
      <c r="J19" s="45" t="str">
        <f>IFERROR(VLOOKUP(I19&amp;$D19,勤務時間!$B$2:$C$61,2,FALSE),"")</f>
        <v/>
      </c>
      <c r="K19" s="44"/>
      <c r="L19" s="45" t="str">
        <f>IFERROR(VLOOKUP(K19&amp;$D19,勤務時間!$B$2:$C$61,2,FALSE),"")</f>
        <v/>
      </c>
      <c r="M19" s="44"/>
      <c r="N19" s="45" t="str">
        <f>IFERROR(VLOOKUP(M19&amp;$D19,勤務時間!$B$2:$C$61,2,FALSE),"")</f>
        <v/>
      </c>
      <c r="O19" s="246"/>
      <c r="P19" s="247"/>
    </row>
    <row r="20" spans="2:16" ht="20.100000000000001" customHeight="1" x14ac:dyDescent="0.15">
      <c r="B20" s="42">
        <f t="shared" si="2"/>
        <v>45973</v>
      </c>
      <c r="C20" s="43" t="str">
        <f t="shared" si="1"/>
        <v>水</v>
      </c>
      <c r="D20" s="93" t="str">
        <f t="shared" si="0"/>
        <v>平日</v>
      </c>
      <c r="E20" s="44"/>
      <c r="F20" s="45" t="str">
        <f>IFERROR(VLOOKUP(E20&amp;$D20,勤務時間!$B$2:$C$61,2,FALSE),"")</f>
        <v/>
      </c>
      <c r="G20" s="44"/>
      <c r="H20" s="45" t="str">
        <f>IFERROR(VLOOKUP(G20&amp;$D20,勤務時間!$B$2:$C$61,2,FALSE),"")</f>
        <v/>
      </c>
      <c r="I20" s="44"/>
      <c r="J20" s="45" t="str">
        <f>IFERROR(VLOOKUP(I20&amp;$D20,勤務時間!$B$2:$C$61,2,FALSE),"")</f>
        <v/>
      </c>
      <c r="K20" s="44"/>
      <c r="L20" s="45" t="str">
        <f>IFERROR(VLOOKUP(K20&amp;$D20,勤務時間!$B$2:$C$61,2,FALSE),"")</f>
        <v/>
      </c>
      <c r="M20" s="44"/>
      <c r="N20" s="45" t="str">
        <f>IFERROR(VLOOKUP(M20&amp;$D20,勤務時間!$B$2:$C$61,2,FALSE),"")</f>
        <v/>
      </c>
      <c r="O20" s="246"/>
      <c r="P20" s="247"/>
    </row>
    <row r="21" spans="2:16" ht="20.100000000000001" customHeight="1" x14ac:dyDescent="0.15">
      <c r="B21" s="42">
        <f t="shared" si="2"/>
        <v>45974</v>
      </c>
      <c r="C21" s="43" t="str">
        <f t="shared" si="1"/>
        <v>木</v>
      </c>
      <c r="D21" s="93" t="str">
        <f t="shared" si="0"/>
        <v>平日</v>
      </c>
      <c r="E21" s="44"/>
      <c r="F21" s="45" t="str">
        <f>IFERROR(VLOOKUP(E21&amp;$D21,勤務時間!$B$2:$C$61,2,FALSE),"")</f>
        <v/>
      </c>
      <c r="G21" s="44"/>
      <c r="H21" s="45" t="str">
        <f>IFERROR(VLOOKUP(G21&amp;$D21,勤務時間!$B$2:$C$61,2,FALSE),"")</f>
        <v/>
      </c>
      <c r="I21" s="44"/>
      <c r="J21" s="45" t="str">
        <f>IFERROR(VLOOKUP(I21&amp;$D21,勤務時間!$B$2:$C$61,2,FALSE),"")</f>
        <v/>
      </c>
      <c r="K21" s="44"/>
      <c r="L21" s="45" t="str">
        <f>IFERROR(VLOOKUP(K21&amp;$D21,勤務時間!$B$2:$C$61,2,FALSE),"")</f>
        <v/>
      </c>
      <c r="M21" s="44"/>
      <c r="N21" s="45" t="str">
        <f>IFERROR(VLOOKUP(M21&amp;$D21,勤務時間!$B$2:$C$61,2,FALSE),"")</f>
        <v/>
      </c>
      <c r="O21" s="246"/>
      <c r="P21" s="247"/>
    </row>
    <row r="22" spans="2:16" ht="20.100000000000001" customHeight="1" x14ac:dyDescent="0.15">
      <c r="B22" s="42">
        <f t="shared" si="2"/>
        <v>45975</v>
      </c>
      <c r="C22" s="43" t="str">
        <f t="shared" si="1"/>
        <v>金</v>
      </c>
      <c r="D22" s="93" t="str">
        <f t="shared" si="0"/>
        <v>平日</v>
      </c>
      <c r="E22" s="44"/>
      <c r="F22" s="45" t="str">
        <f>IFERROR(VLOOKUP(E22&amp;$D22,勤務時間!$B$2:$C$61,2,FALSE),"")</f>
        <v/>
      </c>
      <c r="G22" s="44"/>
      <c r="H22" s="45" t="str">
        <f>IFERROR(VLOOKUP(G22&amp;$D22,勤務時間!$B$2:$C$61,2,FALSE),"")</f>
        <v/>
      </c>
      <c r="I22" s="44"/>
      <c r="J22" s="45" t="str">
        <f>IFERROR(VLOOKUP(I22&amp;$D22,勤務時間!$B$2:$C$61,2,FALSE),"")</f>
        <v/>
      </c>
      <c r="K22" s="44"/>
      <c r="L22" s="45" t="str">
        <f>IFERROR(VLOOKUP(K22&amp;$D22,勤務時間!$B$2:$C$61,2,FALSE),"")</f>
        <v/>
      </c>
      <c r="M22" s="44"/>
      <c r="N22" s="45" t="str">
        <f>IFERROR(VLOOKUP(M22&amp;$D22,勤務時間!$B$2:$C$61,2,FALSE),"")</f>
        <v/>
      </c>
      <c r="O22" s="246"/>
      <c r="P22" s="247"/>
    </row>
    <row r="23" spans="2:16" ht="20.100000000000001" customHeight="1" x14ac:dyDescent="0.15">
      <c r="B23" s="42">
        <f t="shared" si="2"/>
        <v>45976</v>
      </c>
      <c r="C23" s="43" t="str">
        <f t="shared" si="1"/>
        <v>土</v>
      </c>
      <c r="D23" s="93" t="str">
        <f t="shared" si="0"/>
        <v>土曜日</v>
      </c>
      <c r="E23" s="44"/>
      <c r="F23" s="45" t="str">
        <f>IFERROR(VLOOKUP(E23&amp;$D23,勤務時間!$B$2:$C$61,2,FALSE),"")</f>
        <v/>
      </c>
      <c r="G23" s="44"/>
      <c r="H23" s="45" t="str">
        <f>IFERROR(VLOOKUP(G23&amp;$D23,勤務時間!$B$2:$C$61,2,FALSE),"")</f>
        <v/>
      </c>
      <c r="I23" s="44"/>
      <c r="J23" s="45" t="str">
        <f>IFERROR(VLOOKUP(I23&amp;$D23,勤務時間!$B$2:$C$61,2,FALSE),"")</f>
        <v/>
      </c>
      <c r="K23" s="44"/>
      <c r="L23" s="45" t="str">
        <f>IFERROR(VLOOKUP(K23&amp;$D23,勤務時間!$B$2:$C$61,2,FALSE),"")</f>
        <v/>
      </c>
      <c r="M23" s="44"/>
      <c r="N23" s="45" t="str">
        <f>IFERROR(VLOOKUP(M23&amp;$D23,勤務時間!$B$2:$C$61,2,FALSE),"")</f>
        <v/>
      </c>
      <c r="O23" s="246"/>
      <c r="P23" s="247"/>
    </row>
    <row r="24" spans="2:16" ht="20.100000000000001" customHeight="1" x14ac:dyDescent="0.15">
      <c r="B24" s="42">
        <f t="shared" si="2"/>
        <v>45977</v>
      </c>
      <c r="C24" s="43" t="str">
        <f t="shared" si="1"/>
        <v>日</v>
      </c>
      <c r="D24" s="93" t="str">
        <f t="shared" si="0"/>
        <v>　</v>
      </c>
      <c r="E24" s="44"/>
      <c r="F24" s="45" t="str">
        <f>IFERROR(VLOOKUP(E24&amp;$D24,勤務時間!$B$2:$C$61,2,FALSE),"")</f>
        <v/>
      </c>
      <c r="G24" s="44"/>
      <c r="H24" s="45" t="str">
        <f>IFERROR(VLOOKUP(G24&amp;$D24,勤務時間!$B$2:$C$61,2,FALSE),"")</f>
        <v/>
      </c>
      <c r="I24" s="44"/>
      <c r="J24" s="45" t="str">
        <f>IFERROR(VLOOKUP(I24&amp;$D24,勤務時間!$B$2:$C$61,2,FALSE),"")</f>
        <v/>
      </c>
      <c r="K24" s="44"/>
      <c r="L24" s="45" t="str">
        <f>IFERROR(VLOOKUP(K24&amp;$D24,勤務時間!$B$2:$C$61,2,FALSE),"")</f>
        <v/>
      </c>
      <c r="M24" s="44"/>
      <c r="N24" s="45" t="str">
        <f>IFERROR(VLOOKUP(M24&amp;$D24,勤務時間!$B$2:$C$61,2,FALSE),"")</f>
        <v/>
      </c>
      <c r="O24" s="246"/>
      <c r="P24" s="247"/>
    </row>
    <row r="25" spans="2:16" ht="20.100000000000001" customHeight="1" x14ac:dyDescent="0.15">
      <c r="B25" s="42">
        <f t="shared" si="2"/>
        <v>45978</v>
      </c>
      <c r="C25" s="43" t="str">
        <f t="shared" si="1"/>
        <v>月</v>
      </c>
      <c r="D25" s="93" t="str">
        <f t="shared" si="0"/>
        <v>平日</v>
      </c>
      <c r="E25" s="44"/>
      <c r="F25" s="45" t="str">
        <f>IFERROR(VLOOKUP(E25&amp;$D25,勤務時間!$B$2:$C$61,2,FALSE),"")</f>
        <v/>
      </c>
      <c r="G25" s="44"/>
      <c r="H25" s="45" t="str">
        <f>IFERROR(VLOOKUP(G25&amp;$D25,勤務時間!$B$2:$C$61,2,FALSE),"")</f>
        <v/>
      </c>
      <c r="I25" s="44"/>
      <c r="J25" s="45" t="str">
        <f>IFERROR(VLOOKUP(I25&amp;$D25,勤務時間!$B$2:$C$61,2,FALSE),"")</f>
        <v/>
      </c>
      <c r="K25" s="44"/>
      <c r="L25" s="45" t="str">
        <f>IFERROR(VLOOKUP(K25&amp;$D25,勤務時間!$B$2:$C$61,2,FALSE),"")</f>
        <v/>
      </c>
      <c r="M25" s="44"/>
      <c r="N25" s="45" t="str">
        <f>IFERROR(VLOOKUP(M25&amp;$D25,勤務時間!$B$2:$C$61,2,FALSE),"")</f>
        <v/>
      </c>
      <c r="O25" s="246"/>
      <c r="P25" s="247"/>
    </row>
    <row r="26" spans="2:16" ht="20.100000000000001" customHeight="1" x14ac:dyDescent="0.15">
      <c r="B26" s="42">
        <f t="shared" si="2"/>
        <v>45979</v>
      </c>
      <c r="C26" s="43" t="str">
        <f t="shared" si="1"/>
        <v>火</v>
      </c>
      <c r="D26" s="93" t="str">
        <f t="shared" si="0"/>
        <v>平日</v>
      </c>
      <c r="E26" s="44"/>
      <c r="F26" s="45" t="str">
        <f>IFERROR(VLOOKUP(E26&amp;$D26,勤務時間!$B$2:$C$61,2,FALSE),"")</f>
        <v/>
      </c>
      <c r="G26" s="44"/>
      <c r="H26" s="45" t="str">
        <f>IFERROR(VLOOKUP(G26&amp;$D26,勤務時間!$B$2:$C$61,2,FALSE),"")</f>
        <v/>
      </c>
      <c r="I26" s="44"/>
      <c r="J26" s="45" t="str">
        <f>IFERROR(VLOOKUP(I26&amp;$D26,勤務時間!$B$2:$C$61,2,FALSE),"")</f>
        <v/>
      </c>
      <c r="K26" s="44"/>
      <c r="L26" s="45" t="str">
        <f>IFERROR(VLOOKUP(K26&amp;$D26,勤務時間!$B$2:$C$61,2,FALSE),"")</f>
        <v/>
      </c>
      <c r="M26" s="44"/>
      <c r="N26" s="45" t="str">
        <f>IFERROR(VLOOKUP(M26&amp;$D26,勤務時間!$B$2:$C$61,2,FALSE),"")</f>
        <v/>
      </c>
      <c r="O26" s="246"/>
      <c r="P26" s="247"/>
    </row>
    <row r="27" spans="2:16" ht="20.100000000000001" customHeight="1" x14ac:dyDescent="0.15">
      <c r="B27" s="42">
        <f t="shared" si="2"/>
        <v>45980</v>
      </c>
      <c r="C27" s="43" t="str">
        <f t="shared" si="1"/>
        <v>水</v>
      </c>
      <c r="D27" s="93" t="str">
        <f t="shared" si="0"/>
        <v>平日</v>
      </c>
      <c r="E27" s="44"/>
      <c r="F27" s="45" t="str">
        <f>IFERROR(VLOOKUP(E27&amp;$D27,勤務時間!$B$2:$C$61,2,FALSE),"")</f>
        <v/>
      </c>
      <c r="G27" s="44"/>
      <c r="H27" s="45" t="str">
        <f>IFERROR(VLOOKUP(G27&amp;$D27,勤務時間!$B$2:$C$61,2,FALSE),"")</f>
        <v/>
      </c>
      <c r="I27" s="44"/>
      <c r="J27" s="45" t="str">
        <f>IFERROR(VLOOKUP(I27&amp;$D27,勤務時間!$B$2:$C$61,2,FALSE),"")</f>
        <v/>
      </c>
      <c r="K27" s="44"/>
      <c r="L27" s="45" t="str">
        <f>IFERROR(VLOOKUP(K27&amp;$D27,勤務時間!$B$2:$C$61,2,FALSE),"")</f>
        <v/>
      </c>
      <c r="M27" s="44"/>
      <c r="N27" s="45" t="str">
        <f>IFERROR(VLOOKUP(M27&amp;$D27,勤務時間!$B$2:$C$61,2,FALSE),"")</f>
        <v/>
      </c>
      <c r="O27" s="246"/>
      <c r="P27" s="247"/>
    </row>
    <row r="28" spans="2:16" ht="20.100000000000001" customHeight="1" x14ac:dyDescent="0.15">
      <c r="B28" s="42">
        <f t="shared" si="2"/>
        <v>45981</v>
      </c>
      <c r="C28" s="43" t="str">
        <f t="shared" si="1"/>
        <v>木</v>
      </c>
      <c r="D28" s="93" t="str">
        <f t="shared" si="0"/>
        <v>平日</v>
      </c>
      <c r="E28" s="44"/>
      <c r="F28" s="45" t="str">
        <f>IFERROR(VLOOKUP(E28&amp;$D28,勤務時間!$B$2:$C$61,2,FALSE),"")</f>
        <v/>
      </c>
      <c r="G28" s="44"/>
      <c r="H28" s="45" t="str">
        <f>IFERROR(VLOOKUP(G28&amp;$D28,勤務時間!$B$2:$C$61,2,FALSE),"")</f>
        <v/>
      </c>
      <c r="I28" s="44"/>
      <c r="J28" s="45" t="str">
        <f>IFERROR(VLOOKUP(I28&amp;$D28,勤務時間!$B$2:$C$61,2,FALSE),"")</f>
        <v/>
      </c>
      <c r="K28" s="44"/>
      <c r="L28" s="45" t="str">
        <f>IFERROR(VLOOKUP(K28&amp;$D28,勤務時間!$B$2:$C$61,2,FALSE),"")</f>
        <v/>
      </c>
      <c r="M28" s="44"/>
      <c r="N28" s="45" t="str">
        <f>IFERROR(VLOOKUP(M28&amp;$D28,勤務時間!$B$2:$C$61,2,FALSE),"")</f>
        <v/>
      </c>
      <c r="O28" s="246"/>
      <c r="P28" s="247"/>
    </row>
    <row r="29" spans="2:16" ht="20.100000000000001" customHeight="1" x14ac:dyDescent="0.15">
      <c r="B29" s="42">
        <f t="shared" si="2"/>
        <v>45982</v>
      </c>
      <c r="C29" s="43" t="str">
        <f t="shared" si="1"/>
        <v>金</v>
      </c>
      <c r="D29" s="93" t="str">
        <f t="shared" si="0"/>
        <v>平日</v>
      </c>
      <c r="E29" s="44"/>
      <c r="F29" s="45" t="str">
        <f>IFERROR(VLOOKUP(E29&amp;$D29,勤務時間!$B$2:$C$61,2,FALSE),"")</f>
        <v/>
      </c>
      <c r="G29" s="44"/>
      <c r="H29" s="45" t="str">
        <f>IFERROR(VLOOKUP(G29&amp;$D29,勤務時間!$B$2:$C$61,2,FALSE),"")</f>
        <v/>
      </c>
      <c r="I29" s="44"/>
      <c r="J29" s="45" t="str">
        <f>IFERROR(VLOOKUP(I29&amp;$D29,勤務時間!$B$2:$C$61,2,FALSE),"")</f>
        <v/>
      </c>
      <c r="K29" s="44"/>
      <c r="L29" s="45" t="str">
        <f>IFERROR(VLOOKUP(K29&amp;$D29,勤務時間!$B$2:$C$61,2,FALSE),"")</f>
        <v/>
      </c>
      <c r="M29" s="44"/>
      <c r="N29" s="45" t="str">
        <f>IFERROR(VLOOKUP(M29&amp;$D29,勤務時間!$B$2:$C$61,2,FALSE),"")</f>
        <v/>
      </c>
      <c r="O29" s="246"/>
      <c r="P29" s="247"/>
    </row>
    <row r="30" spans="2:16" ht="20.100000000000001" customHeight="1" x14ac:dyDescent="0.15">
      <c r="B30" s="42">
        <f t="shared" si="2"/>
        <v>45983</v>
      </c>
      <c r="C30" s="43" t="str">
        <f t="shared" si="1"/>
        <v>土</v>
      </c>
      <c r="D30" s="93" t="str">
        <f t="shared" si="0"/>
        <v>土曜日</v>
      </c>
      <c r="E30" s="44"/>
      <c r="F30" s="45" t="str">
        <f>IFERROR(VLOOKUP(E30&amp;$D30,勤務時間!$B$2:$C$61,2,FALSE),"")</f>
        <v/>
      </c>
      <c r="G30" s="44"/>
      <c r="H30" s="45" t="str">
        <f>IFERROR(VLOOKUP(G30&amp;$D30,勤務時間!$B$2:$C$61,2,FALSE),"")</f>
        <v/>
      </c>
      <c r="I30" s="44"/>
      <c r="J30" s="45" t="str">
        <f>IFERROR(VLOOKUP(I30&amp;$D30,勤務時間!$B$2:$C$61,2,FALSE),"")</f>
        <v/>
      </c>
      <c r="K30" s="44"/>
      <c r="L30" s="45" t="str">
        <f>IFERROR(VLOOKUP(K30&amp;$D30,勤務時間!$B$2:$C$61,2,FALSE),"")</f>
        <v/>
      </c>
      <c r="M30" s="44"/>
      <c r="N30" s="45" t="str">
        <f>IFERROR(VLOOKUP(M30&amp;$D30,勤務時間!$B$2:$C$61,2,FALSE),"")</f>
        <v/>
      </c>
      <c r="O30" s="246"/>
      <c r="P30" s="247"/>
    </row>
    <row r="31" spans="2:16" ht="20.100000000000001" customHeight="1" x14ac:dyDescent="0.15">
      <c r="B31" s="42">
        <f t="shared" si="2"/>
        <v>45984</v>
      </c>
      <c r="C31" s="43" t="str">
        <f t="shared" si="1"/>
        <v>日</v>
      </c>
      <c r="D31" s="93" t="str">
        <f t="shared" si="0"/>
        <v>　</v>
      </c>
      <c r="E31" s="44"/>
      <c r="F31" s="45" t="str">
        <f>IFERROR(VLOOKUP(E31&amp;$D31,勤務時間!$B$2:$C$61,2,FALSE),"")</f>
        <v/>
      </c>
      <c r="G31" s="44"/>
      <c r="H31" s="45" t="str">
        <f>IFERROR(VLOOKUP(G31&amp;$D31,勤務時間!$B$2:$C$61,2,FALSE),"")</f>
        <v/>
      </c>
      <c r="I31" s="44"/>
      <c r="J31" s="45" t="str">
        <f>IFERROR(VLOOKUP(I31&amp;$D31,勤務時間!$B$2:$C$61,2,FALSE),"")</f>
        <v/>
      </c>
      <c r="K31" s="44"/>
      <c r="L31" s="45" t="str">
        <f>IFERROR(VLOOKUP(K31&amp;$D31,勤務時間!$B$2:$C$61,2,FALSE),"")</f>
        <v/>
      </c>
      <c r="M31" s="44"/>
      <c r="N31" s="45" t="str">
        <f>IFERROR(VLOOKUP(M31&amp;$D31,勤務時間!$B$2:$C$61,2,FALSE),"")</f>
        <v/>
      </c>
      <c r="O31" s="246"/>
      <c r="P31" s="247"/>
    </row>
    <row r="32" spans="2:16" ht="20.100000000000001" customHeight="1" x14ac:dyDescent="0.15">
      <c r="B32" s="42">
        <f t="shared" si="2"/>
        <v>45985</v>
      </c>
      <c r="C32" s="43" t="str">
        <f t="shared" si="1"/>
        <v>月</v>
      </c>
      <c r="D32" s="93" t="str">
        <f t="shared" si="0"/>
        <v>平日</v>
      </c>
      <c r="E32" s="44"/>
      <c r="F32" s="45" t="str">
        <f>IFERROR(VLOOKUP(E32&amp;$D32,勤務時間!$B$2:$C$61,2,FALSE),"")</f>
        <v/>
      </c>
      <c r="G32" s="44"/>
      <c r="H32" s="45" t="str">
        <f>IFERROR(VLOOKUP(G32&amp;$D32,勤務時間!$B$2:$C$61,2,FALSE),"")</f>
        <v/>
      </c>
      <c r="I32" s="44"/>
      <c r="J32" s="45" t="str">
        <f>IFERROR(VLOOKUP(I32&amp;$D32,勤務時間!$B$2:$C$61,2,FALSE),"")</f>
        <v/>
      </c>
      <c r="K32" s="44"/>
      <c r="L32" s="45" t="str">
        <f>IFERROR(VLOOKUP(K32&amp;$D32,勤務時間!$B$2:$C$61,2,FALSE),"")</f>
        <v/>
      </c>
      <c r="M32" s="44"/>
      <c r="N32" s="45" t="str">
        <f>IFERROR(VLOOKUP(M32&amp;$D32,勤務時間!$B$2:$C$61,2,FALSE),"")</f>
        <v/>
      </c>
      <c r="O32" s="246"/>
      <c r="P32" s="247"/>
    </row>
    <row r="33" spans="2:16" ht="20.100000000000001" customHeight="1" x14ac:dyDescent="0.15">
      <c r="B33" s="42">
        <f t="shared" si="2"/>
        <v>45986</v>
      </c>
      <c r="C33" s="43" t="str">
        <f t="shared" si="1"/>
        <v>火</v>
      </c>
      <c r="D33" s="93" t="str">
        <f t="shared" si="0"/>
        <v>平日</v>
      </c>
      <c r="E33" s="44"/>
      <c r="F33" s="45" t="str">
        <f>IFERROR(VLOOKUP(E33&amp;$D33,勤務時間!$B$2:$C$61,2,FALSE),"")</f>
        <v/>
      </c>
      <c r="G33" s="44"/>
      <c r="H33" s="45" t="str">
        <f>IFERROR(VLOOKUP(G33&amp;$D33,勤務時間!$B$2:$C$61,2,FALSE),"")</f>
        <v/>
      </c>
      <c r="I33" s="44"/>
      <c r="J33" s="45" t="str">
        <f>IFERROR(VLOOKUP(I33&amp;$D33,勤務時間!$B$2:$C$61,2,FALSE),"")</f>
        <v/>
      </c>
      <c r="K33" s="44"/>
      <c r="L33" s="45" t="str">
        <f>IFERROR(VLOOKUP(K33&amp;$D33,勤務時間!$B$2:$C$61,2,FALSE),"")</f>
        <v/>
      </c>
      <c r="M33" s="44"/>
      <c r="N33" s="45" t="str">
        <f>IFERROR(VLOOKUP(M33&amp;$D33,勤務時間!$B$2:$C$61,2,FALSE),"")</f>
        <v/>
      </c>
      <c r="O33" s="246"/>
      <c r="P33" s="247"/>
    </row>
    <row r="34" spans="2:16" ht="20.100000000000001" customHeight="1" x14ac:dyDescent="0.15">
      <c r="B34" s="42">
        <f t="shared" si="2"/>
        <v>45987</v>
      </c>
      <c r="C34" s="43" t="str">
        <f t="shared" si="1"/>
        <v>水</v>
      </c>
      <c r="D34" s="93" t="str">
        <f t="shared" si="0"/>
        <v>平日</v>
      </c>
      <c r="E34" s="44"/>
      <c r="F34" s="45" t="str">
        <f>IFERROR(VLOOKUP(E34&amp;$D34,勤務時間!$B$2:$C$61,2,FALSE),"")</f>
        <v/>
      </c>
      <c r="G34" s="44"/>
      <c r="H34" s="45" t="str">
        <f>IFERROR(VLOOKUP(G34&amp;$D34,勤務時間!$B$2:$C$61,2,FALSE),"")</f>
        <v/>
      </c>
      <c r="I34" s="44"/>
      <c r="J34" s="45" t="str">
        <f>IFERROR(VLOOKUP(I34&amp;$D34,勤務時間!$B$2:$C$61,2,FALSE),"")</f>
        <v/>
      </c>
      <c r="K34" s="44"/>
      <c r="L34" s="45" t="str">
        <f>IFERROR(VLOOKUP(K34&amp;$D34,勤務時間!$B$2:$C$61,2,FALSE),"")</f>
        <v/>
      </c>
      <c r="M34" s="44"/>
      <c r="N34" s="45" t="str">
        <f>IFERROR(VLOOKUP(M34&amp;$D34,勤務時間!$B$2:$C$61,2,FALSE),"")</f>
        <v/>
      </c>
      <c r="O34" s="246"/>
      <c r="P34" s="247"/>
    </row>
    <row r="35" spans="2:16" ht="20.100000000000001" customHeight="1" x14ac:dyDescent="0.15">
      <c r="B35" s="42">
        <f t="shared" si="2"/>
        <v>45988</v>
      </c>
      <c r="C35" s="43" t="str">
        <f t="shared" si="1"/>
        <v>木</v>
      </c>
      <c r="D35" s="93" t="str">
        <f t="shared" si="0"/>
        <v>平日</v>
      </c>
      <c r="E35" s="44"/>
      <c r="F35" s="45" t="str">
        <f>IFERROR(VLOOKUP(E35&amp;$D35,勤務時間!$B$2:$C$61,2,FALSE),"")</f>
        <v/>
      </c>
      <c r="G35" s="44"/>
      <c r="H35" s="45" t="str">
        <f>IFERROR(VLOOKUP(G35&amp;$D35,勤務時間!$B$2:$C$61,2,FALSE),"")</f>
        <v/>
      </c>
      <c r="I35" s="44"/>
      <c r="J35" s="45" t="str">
        <f>IFERROR(VLOOKUP(I35&amp;$D35,勤務時間!$B$2:$C$61,2,FALSE),"")</f>
        <v/>
      </c>
      <c r="K35" s="44"/>
      <c r="L35" s="45" t="str">
        <f>IFERROR(VLOOKUP(K35&amp;$D35,勤務時間!$B$2:$C$61,2,FALSE),"")</f>
        <v/>
      </c>
      <c r="M35" s="44"/>
      <c r="N35" s="45" t="str">
        <f>IFERROR(VLOOKUP(M35&amp;$D35,勤務時間!$B$2:$C$61,2,FALSE),"")</f>
        <v/>
      </c>
      <c r="O35" s="246"/>
      <c r="P35" s="247"/>
    </row>
    <row r="36" spans="2:16" ht="20.100000000000001" customHeight="1" x14ac:dyDescent="0.15">
      <c r="B36" s="42">
        <f t="shared" si="2"/>
        <v>45989</v>
      </c>
      <c r="C36" s="43" t="str">
        <f t="shared" si="1"/>
        <v>金</v>
      </c>
      <c r="D36" s="93" t="str">
        <f t="shared" si="0"/>
        <v>平日</v>
      </c>
      <c r="E36" s="44"/>
      <c r="F36" s="45" t="str">
        <f>IFERROR(VLOOKUP(E36&amp;$D36,勤務時間!$B$2:$C$61,2,FALSE),"")</f>
        <v/>
      </c>
      <c r="G36" s="44"/>
      <c r="H36" s="45" t="str">
        <f>IFERROR(VLOOKUP(G36&amp;$D36,勤務時間!$B$2:$C$61,2,FALSE),"")</f>
        <v/>
      </c>
      <c r="I36" s="44"/>
      <c r="J36" s="45" t="str">
        <f>IFERROR(VLOOKUP(I36&amp;$D36,勤務時間!$B$2:$C$61,2,FALSE),"")</f>
        <v/>
      </c>
      <c r="K36" s="44"/>
      <c r="L36" s="45" t="str">
        <f>IFERROR(VLOOKUP(K36&amp;$D36,勤務時間!$B$2:$C$61,2,FALSE),"")</f>
        <v/>
      </c>
      <c r="M36" s="44"/>
      <c r="N36" s="45" t="str">
        <f>IFERROR(VLOOKUP(M36&amp;$D36,勤務時間!$B$2:$C$61,2,FALSE),"")</f>
        <v/>
      </c>
      <c r="O36" s="246"/>
      <c r="P36" s="247"/>
    </row>
    <row r="37" spans="2:16" ht="20.100000000000001" customHeight="1" x14ac:dyDescent="0.15">
      <c r="B37" s="42">
        <f t="shared" si="2"/>
        <v>45990</v>
      </c>
      <c r="C37" s="43" t="str">
        <f t="shared" si="1"/>
        <v>土</v>
      </c>
      <c r="D37" s="93" t="str">
        <f t="shared" si="0"/>
        <v>土曜日</v>
      </c>
      <c r="E37" s="44"/>
      <c r="F37" s="45" t="str">
        <f>IFERROR(VLOOKUP(E37&amp;$D37,勤務時間!$B$2:$C$61,2,FALSE),"")</f>
        <v/>
      </c>
      <c r="G37" s="44"/>
      <c r="H37" s="45" t="str">
        <f>IFERROR(VLOOKUP(G37&amp;$D37,勤務時間!$B$2:$C$61,2,FALSE),"")</f>
        <v/>
      </c>
      <c r="I37" s="44"/>
      <c r="J37" s="45" t="str">
        <f>IFERROR(VLOOKUP(I37&amp;$D37,勤務時間!$B$2:$C$61,2,FALSE),"")</f>
        <v/>
      </c>
      <c r="K37" s="44"/>
      <c r="L37" s="45" t="str">
        <f>IFERROR(VLOOKUP(K37&amp;$D37,勤務時間!$B$2:$C$61,2,FALSE),"")</f>
        <v/>
      </c>
      <c r="M37" s="44"/>
      <c r="N37" s="45" t="str">
        <f>IFERROR(VLOOKUP(M37&amp;$D37,勤務時間!$B$2:$C$61,2,FALSE),"")</f>
        <v/>
      </c>
      <c r="O37" s="246"/>
      <c r="P37" s="247"/>
    </row>
    <row r="38" spans="2:16" ht="20.100000000000001" customHeight="1" x14ac:dyDescent="0.15">
      <c r="B38" s="42">
        <f t="shared" si="2"/>
        <v>45991</v>
      </c>
      <c r="C38" s="43" t="str">
        <f t="shared" si="1"/>
        <v>日</v>
      </c>
      <c r="D38" s="93" t="str">
        <f t="shared" si="0"/>
        <v>　</v>
      </c>
      <c r="E38" s="44"/>
      <c r="F38" s="45" t="str">
        <f>IFERROR(VLOOKUP(E38&amp;$D38,勤務時間!$B$2:$C$61,2,FALSE),"")</f>
        <v/>
      </c>
      <c r="G38" s="44"/>
      <c r="H38" s="45" t="str">
        <f>IFERROR(VLOOKUP(G38&amp;$D38,勤務時間!$B$2:$C$61,2,FALSE),"")</f>
        <v/>
      </c>
      <c r="I38" s="44"/>
      <c r="J38" s="45" t="str">
        <f>IFERROR(VLOOKUP(I38&amp;$D38,勤務時間!$B$2:$C$61,2,FALSE),"")</f>
        <v/>
      </c>
      <c r="K38" s="44"/>
      <c r="L38" s="45" t="str">
        <f>IFERROR(VLOOKUP(K38&amp;$D38,勤務時間!$B$2:$C$61,2,FALSE),"")</f>
        <v/>
      </c>
      <c r="M38" s="44"/>
      <c r="N38" s="45" t="str">
        <f>IFERROR(VLOOKUP(M38&amp;$D38,勤務時間!$B$2:$C$61,2,FALSE),"")</f>
        <v/>
      </c>
      <c r="O38" s="246"/>
      <c r="P38" s="247"/>
    </row>
    <row r="39" spans="2:16" ht="20.100000000000001" customHeight="1" x14ac:dyDescent="0.15">
      <c r="B39" s="46"/>
      <c r="C39" s="47"/>
      <c r="D39" s="93" t="str">
        <f t="shared" ref="D39" si="3">IF(C39="月","平日",IF(C39="火","平日",IF(C39="水","平日",IF(C39="木","平日",IF(C39="金","平日",IF(C39="土","土曜日",IF(C39="日","長期休暇","")))))))</f>
        <v/>
      </c>
      <c r="E39" s="48"/>
      <c r="F39" s="49" t="str">
        <f>IFERROR(VLOOKUP(E39&amp;$D39,勤務時間!$B$2:$C$61,2,FALSE),"")</f>
        <v/>
      </c>
      <c r="G39" s="48"/>
      <c r="H39" s="49" t="str">
        <f>IFERROR(VLOOKUP(G39&amp;$D39,勤務時間!$B$2:$C$61,2,FALSE),"")</f>
        <v/>
      </c>
      <c r="I39" s="48"/>
      <c r="J39" s="49" t="str">
        <f>IFERROR(VLOOKUP(I39&amp;$D39,勤務時間!$B$2:$C$61,2,FALSE),"")</f>
        <v/>
      </c>
      <c r="K39" s="48"/>
      <c r="L39" s="49" t="str">
        <f>IFERROR(VLOOKUP(K39&amp;$D39,勤務時間!$B$2:$C$61,2,FALSE),"")</f>
        <v/>
      </c>
      <c r="M39" s="48"/>
      <c r="N39" s="49" t="str">
        <f>IFERROR(VLOOKUP(M39&amp;$D39,勤務時間!$B$2:$C$61,2,FALSE),"")</f>
        <v/>
      </c>
      <c r="O39" s="271"/>
      <c r="P39" s="272"/>
    </row>
    <row r="40" spans="2:16" ht="24" customHeight="1" x14ac:dyDescent="0.15">
      <c r="B40" s="228" t="s">
        <v>34</v>
      </c>
      <c r="C40" s="248"/>
      <c r="D40" s="229"/>
      <c r="E40" s="240">
        <f>COUNTIF(E9:E39,"A")+COUNTIF(E9:E39,"B")+COUNTIF(E9:E39,"C")+COUNTIF(E9:E39,"D")+COUNTIF(E9:E39,"E")+COUNTIF(E9:E39,"F")+COUNTIF(E9:E39,"G")+COUNTIF(E9:E39,"H")+COUNTIF(E9:E39,"I")+COUNTIF(E9:E39,"J")+COUNTIF(E9:E39,"K")+COUNTIF(E9:E39,"L")+COUNTIF(E9:E39,"M")+COUNTIF(E9:E39,"N")+COUNTIF(E9:E39,"O")+COUNTIF(E9:E39,"P")+COUNTIF(E9:E39,"Q")+COUNTIF(E9:E39,"R")+COUNTIF(E9:E39,"S")+COUNTIF(E9:E39,"T")+COUNTIF(E9:E39,"U")+COUNTIF(E9:E39,"V")+COUNTIF(E9:E39,"W")</f>
        <v>0</v>
      </c>
      <c r="F40" s="241"/>
      <c r="G40" s="240">
        <f>COUNTIF(G9:G39,"A")+COUNTIF(G9:G39,"B")+COUNTIF(G9:G39,"C")+COUNTIF(G9:G39,"D")+COUNTIF(G9:G39,"E")+COUNTIF(G9:G39,"F")+COUNTIF(G9:G39,"G")+COUNTIF(G9:G39,"H")+COUNTIF(G9:G39,"I")+COUNTIF(G9:G39,"J")+COUNTIF(G9:G39,"K")+COUNTIF(G9:G39,"L")+COUNTIF(G9:G39,"M")+COUNTIF(G9:G39,"N")+COUNTIF(G9:G39,"O")+COUNTIF(G9:G39,"P")+COUNTIF(G9:G39,"Q")+COUNTIF(G9:G39,"R")+COUNTIF(G9:G39,"S")+COUNTIF(G9:G39,"T")+COUNTIF(G9:G39,"U")+COUNTIF(G9:G39,"V")+COUNTIF(G9:G39,"W")</f>
        <v>0</v>
      </c>
      <c r="H40" s="241"/>
      <c r="I40" s="240">
        <f>COUNTIF(I9:I39,"A")+COUNTIF(I9:I39,"B")+COUNTIF(I9:I39,"C")+COUNTIF(I9:I39,"D")+COUNTIF(I9:I39,"E")+COUNTIF(I9:I39,"F")+COUNTIF(I9:I39,"G")+COUNTIF(I9:I39,"H")+COUNTIF(I9:I39,"I")+COUNTIF(I9:I39,"J")+COUNTIF(I9:I39,"K")+COUNTIF(I9:I39,"L")+COUNTIF(I9:I39,"M")+COUNTIF(I9:I39,"N")+COUNTIF(I9:I39,"O")+COUNTIF(I9:I39,"P")+COUNTIF(I9:I39,"Q")+COUNTIF(I9:I39,"R")+COUNTIF(I9:I39,"S")+COUNTIF(I9:I39,"T")+COUNTIF(I9:I39,"U")+COUNTIF(I9:I39,"V")+COUNTIF(I9:I39,"W")</f>
        <v>0</v>
      </c>
      <c r="J40" s="241"/>
      <c r="K40" s="240">
        <f t="shared" ref="K40" si="4">COUNTIF(K9:K39,"A")+COUNTIF(K9:K39,"B")+COUNTIF(K9:K39,"C")+COUNTIF(K9:K39,"D")+COUNTIF(K9:K39,"E")+COUNTIF(K9:K39,"F")+COUNTIF(K9:K39,"G")+COUNTIF(K9:K39,"H")+COUNTIF(K9:K39,"I")+COUNTIF(K9:K39,"J")+COUNTIF(K9:K39,"K")+COUNTIF(K9:K39,"L")+COUNTIF(K9:K39,"M")+COUNTIF(K9:K39,"N")+COUNTIF(K9:K39,"O")+COUNTIF(K9:K39,"P")+COUNTIF(K9:K39,"Q")+COUNTIF(K9:K39,"R")+COUNTIF(K9:K39,"S")+COUNTIF(K9:K39,"T")+COUNTIF(K9:K39,"U")+COUNTIF(K9:K39,"V")+COUNTIF(K9:K39,"W")</f>
        <v>0</v>
      </c>
      <c r="L40" s="241"/>
      <c r="M40" s="240">
        <f>COUNTIF(M9:M39,"A")+COUNTIF(M9:M39,"B")+COUNTIF(M9:M39,"C")+COUNTIF(M9:M39,"D")+COUNTIF(M9:M39,"E")+COUNTIF(M9:M39,"F")+COUNTIF(M9:M39,"G")+COUNTIF(M9:M39,"H")+COUNTIF(M9:M39,"I")+COUNTIF(M9:M39,"J")+COUNTIF(M9:M39,"K")+COUNTIF(M9:M39,"L")+COUNTIF(M9:M39,"M")+COUNTIF(M9:M39,"N")+COUNTIF(M9:M39,"O")+COUNTIF(M9:M39,"P")+COUNTIF(M9:M39,"Q")+COUNTIF(M9:M39,"R")+COUNTIF(M9:M39,"S")+COUNTIF(M9:M39,"T")+COUNTIF(M9:M39,"U")+COUNTIF(M9:M39,"V")+COUNTIF(M9:M39,"W")</f>
        <v>0</v>
      </c>
      <c r="N40" s="241"/>
      <c r="O40" s="232"/>
      <c r="P40" s="233"/>
    </row>
    <row r="41" spans="2:16" ht="28.5" customHeight="1" x14ac:dyDescent="0.15">
      <c r="B41" s="223" t="s">
        <v>147</v>
      </c>
      <c r="C41" s="226"/>
      <c r="D41" s="227"/>
      <c r="E41" s="219" t="str">
        <f>IF(SUM(F9:F39)=0,"",(SUM(F9:F39)))</f>
        <v/>
      </c>
      <c r="F41" s="220"/>
      <c r="G41" s="219" t="str">
        <f>IF(SUM(H9:H39)=0,"",(SUM(H9:H39)))</f>
        <v/>
      </c>
      <c r="H41" s="220"/>
      <c r="I41" s="219" t="str">
        <f>IF(SUM(J9:J39)=0,"",(SUM(J9:J39)))</f>
        <v/>
      </c>
      <c r="J41" s="220"/>
      <c r="K41" s="219" t="str">
        <f>IF(SUM(L9:L39)=0,"",(SUM(L9:L39)))</f>
        <v/>
      </c>
      <c r="L41" s="220"/>
      <c r="M41" s="219" t="str">
        <f>IF(SUM(N9:N39)=0,"",(SUM(N9:N39)))</f>
        <v/>
      </c>
      <c r="N41" s="220"/>
      <c r="O41" s="221"/>
      <c r="P41" s="222"/>
    </row>
    <row r="42" spans="2:16" ht="28.5" customHeight="1" x14ac:dyDescent="0.15">
      <c r="B42" s="223" t="s">
        <v>148</v>
      </c>
      <c r="C42" s="224"/>
      <c r="D42" s="225"/>
      <c r="E42" s="228" t="str">
        <f>IFERROR(IF(E41*24&gt;$I$4*$O$4*0.8,"〇","×"),"")</f>
        <v/>
      </c>
      <c r="F42" s="229"/>
      <c r="G42" s="228" t="str">
        <f>IFERROR(IF(G41*24&gt;$I$4*$O$4*0.8,"〇","×"),"")</f>
        <v/>
      </c>
      <c r="H42" s="229"/>
      <c r="I42" s="228" t="str">
        <f>IFERROR(IF(I41*24&gt;$I$4*$O$4*0.8,"〇","×"),"")</f>
        <v/>
      </c>
      <c r="J42" s="229"/>
      <c r="K42" s="228" t="str">
        <f>IFERROR(IF(K41*24&gt;$I$4*$O$4*0.8,"〇","×"),"")</f>
        <v/>
      </c>
      <c r="L42" s="229"/>
      <c r="M42" s="228" t="str">
        <f>IFERROR(IF(M41*24&gt;$I$4*$O$4*0.8,"〇","×"),"")</f>
        <v/>
      </c>
      <c r="N42" s="229"/>
      <c r="O42" s="230"/>
      <c r="P42" s="231"/>
    </row>
    <row r="43" spans="2:16" ht="10.5" customHeight="1" x14ac:dyDescent="0.15"/>
    <row r="44" spans="2:16" x14ac:dyDescent="0.15">
      <c r="E44" s="124"/>
    </row>
    <row r="45" spans="2:16" x14ac:dyDescent="0.15">
      <c r="E45" s="50"/>
      <c r="F45" s="51"/>
      <c r="G45" s="51"/>
      <c r="H45" s="51"/>
      <c r="I45" s="51"/>
      <c r="J45" s="51"/>
      <c r="K45" s="51"/>
      <c r="L45" s="51"/>
      <c r="M45" s="51"/>
      <c r="N45" s="51"/>
    </row>
    <row r="46" spans="2:16" x14ac:dyDescent="0.15">
      <c r="E46" s="50"/>
      <c r="F46" s="51"/>
      <c r="G46" s="51"/>
      <c r="H46" s="51"/>
      <c r="I46" s="51"/>
      <c r="J46" s="51"/>
      <c r="K46" s="51"/>
      <c r="L46" s="51"/>
      <c r="M46" s="51"/>
      <c r="N46" s="51"/>
    </row>
    <row r="47" spans="2:16" x14ac:dyDescent="0.15">
      <c r="E47" s="50"/>
      <c r="F47" s="51"/>
      <c r="G47" s="51"/>
      <c r="H47" s="51"/>
      <c r="I47" s="51"/>
      <c r="J47" s="51"/>
      <c r="K47" s="51"/>
      <c r="L47" s="51"/>
      <c r="M47" s="51"/>
      <c r="N47" s="51"/>
    </row>
  </sheetData>
  <mergeCells count="71">
    <mergeCell ref="K1:L1"/>
    <mergeCell ref="B2:P2"/>
    <mergeCell ref="F4:H4"/>
    <mergeCell ref="I4:J4"/>
    <mergeCell ref="K4:N4"/>
    <mergeCell ref="O4:P4"/>
    <mergeCell ref="B6:C8"/>
    <mergeCell ref="D6:D8"/>
    <mergeCell ref="E6:F6"/>
    <mergeCell ref="G6:H6"/>
    <mergeCell ref="I6:J6"/>
    <mergeCell ref="O14:P14"/>
    <mergeCell ref="M6:N6"/>
    <mergeCell ref="O6:P8"/>
    <mergeCell ref="E7:F7"/>
    <mergeCell ref="G7:H7"/>
    <mergeCell ref="I7:J7"/>
    <mergeCell ref="K7:L7"/>
    <mergeCell ref="M7:N7"/>
    <mergeCell ref="K6:L6"/>
    <mergeCell ref="O9:P9"/>
    <mergeCell ref="O10:P10"/>
    <mergeCell ref="O11:P11"/>
    <mergeCell ref="O12:P12"/>
    <mergeCell ref="O13:P13"/>
    <mergeCell ref="O26:P26"/>
    <mergeCell ref="O15:P15"/>
    <mergeCell ref="O16:P16"/>
    <mergeCell ref="O17:P17"/>
    <mergeCell ref="O18:P18"/>
    <mergeCell ref="O19:P19"/>
    <mergeCell ref="O20:P20"/>
    <mergeCell ref="O21:P21"/>
    <mergeCell ref="O22:P22"/>
    <mergeCell ref="O23:P23"/>
    <mergeCell ref="O24:P24"/>
    <mergeCell ref="O25:P25"/>
    <mergeCell ref="O38:P38"/>
    <mergeCell ref="O27:P27"/>
    <mergeCell ref="O28:P28"/>
    <mergeCell ref="O29:P29"/>
    <mergeCell ref="O30:P30"/>
    <mergeCell ref="O31:P31"/>
    <mergeCell ref="O32:P32"/>
    <mergeCell ref="O33:P33"/>
    <mergeCell ref="O34:P34"/>
    <mergeCell ref="O35:P35"/>
    <mergeCell ref="O36:P36"/>
    <mergeCell ref="O37:P37"/>
    <mergeCell ref="O39:P39"/>
    <mergeCell ref="B40:D40"/>
    <mergeCell ref="E40:F40"/>
    <mergeCell ref="G40:H40"/>
    <mergeCell ref="I40:J40"/>
    <mergeCell ref="K40:L40"/>
    <mergeCell ref="M40:N40"/>
    <mergeCell ref="O40:P40"/>
    <mergeCell ref="O41:P41"/>
    <mergeCell ref="B42:D42"/>
    <mergeCell ref="E42:F42"/>
    <mergeCell ref="G42:H42"/>
    <mergeCell ref="I42:J42"/>
    <mergeCell ref="K42:L42"/>
    <mergeCell ref="M42:N42"/>
    <mergeCell ref="O42:P42"/>
    <mergeCell ref="B41:D41"/>
    <mergeCell ref="E41:F41"/>
    <mergeCell ref="G41:H41"/>
    <mergeCell ref="I41:J41"/>
    <mergeCell ref="K41:L41"/>
    <mergeCell ref="M41:N41"/>
  </mergeCells>
  <phoneticPr fontId="1"/>
  <dataValidations count="1">
    <dataValidation type="list" allowBlank="1" showInputMessage="1" showErrorMessage="1" sqref="D9:D39">
      <formula1>"平日,土曜日,長期休暇,その他,　"</formula1>
    </dataValidation>
  </dataValidations>
  <pageMargins left="0.35433070866141736" right="0.35433070866141736" top="0.55118110236220474" bottom="0.35433070866141736"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シフト情報!$B$15:$B$29</xm:f>
          </x14:formula1>
          <xm:sqref>E9:E39 G9:G39 I9:I39 K9:K39 M9:M39</xm:sqref>
        </x14:dataValidation>
        <x14:dataValidation type="list" allowBlank="1" showInputMessage="1" showErrorMessage="1">
          <x14:formula1>
            <xm:f>OFFSET(職員情報!$C$6,0,0,COUNTA(職員情報!$C$6:$C$25),1)</xm:f>
          </x14:formula1>
          <xm:sqref>E6:N6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47"/>
  <sheetViews>
    <sheetView zoomScale="115" zoomScaleNormal="115" zoomScaleSheetLayoutView="85" workbookViewId="0">
      <selection activeCell="O9" sqref="O9:P39"/>
    </sheetView>
  </sheetViews>
  <sheetFormatPr defaultRowHeight="15" x14ac:dyDescent="0.15"/>
  <cols>
    <col min="1" max="1" width="3.25" style="35" customWidth="1"/>
    <col min="2" max="2" width="5.875" style="34" customWidth="1"/>
    <col min="3" max="3" width="3.375" style="35" bestFit="1" customWidth="1"/>
    <col min="4" max="4" width="5.625" style="35" customWidth="1"/>
    <col min="5" max="5" width="4.25" style="34" bestFit="1" customWidth="1"/>
    <col min="6" max="6" width="8.125" style="35" customWidth="1"/>
    <col min="7" max="7" width="4.25" style="35" bestFit="1" customWidth="1"/>
    <col min="8" max="8" width="8.125" style="35" customWidth="1"/>
    <col min="9" max="9" width="4.25" style="35" bestFit="1" customWidth="1"/>
    <col min="10" max="10" width="8.125" style="35" customWidth="1"/>
    <col min="11" max="11" width="4.25" style="35" bestFit="1" customWidth="1"/>
    <col min="12" max="12" width="8.125" style="35" customWidth="1"/>
    <col min="13" max="13" width="4.25" style="35" bestFit="1" customWidth="1"/>
    <col min="14" max="14" width="8.125" style="35" customWidth="1"/>
    <col min="15" max="15" width="6.375" style="35" customWidth="1"/>
    <col min="16" max="16" width="8.25" style="35" customWidth="1"/>
    <col min="17" max="16384" width="9" style="35"/>
  </cols>
  <sheetData>
    <row r="1" spans="2:16" ht="15.75" x14ac:dyDescent="0.15">
      <c r="K1" s="249" t="s">
        <v>20</v>
      </c>
      <c r="L1" s="249"/>
      <c r="M1" s="123">
        <v>7</v>
      </c>
      <c r="N1" s="59" t="s">
        <v>18</v>
      </c>
      <c r="O1" s="59">
        <v>12</v>
      </c>
      <c r="P1" s="36" t="s">
        <v>19</v>
      </c>
    </row>
    <row r="2" spans="2:16" ht="26.25" x14ac:dyDescent="0.15">
      <c r="B2" s="282" t="str">
        <f>'4月'!B2:P2</f>
        <v>○○児童クラブ　出勤簿（実績）</v>
      </c>
      <c r="C2" s="282"/>
      <c r="D2" s="282"/>
      <c r="E2" s="282"/>
      <c r="F2" s="282"/>
      <c r="G2" s="282"/>
      <c r="H2" s="282"/>
      <c r="I2" s="282"/>
      <c r="J2" s="282"/>
      <c r="K2" s="282"/>
      <c r="L2" s="282"/>
      <c r="M2" s="282"/>
      <c r="N2" s="282"/>
      <c r="O2" s="282"/>
      <c r="P2" s="282"/>
    </row>
    <row r="3" spans="2:16" ht="8.25" customHeight="1" x14ac:dyDescent="0.15">
      <c r="B3" s="99"/>
      <c r="C3" s="99"/>
      <c r="D3" s="99"/>
      <c r="E3" s="99"/>
      <c r="F3" s="99"/>
      <c r="G3" s="99"/>
      <c r="H3" s="99"/>
      <c r="I3" s="99"/>
      <c r="J3" s="99"/>
      <c r="K3" s="99"/>
      <c r="L3" s="99"/>
      <c r="M3" s="99"/>
      <c r="N3" s="99"/>
      <c r="O3" s="99"/>
      <c r="P3" s="99"/>
    </row>
    <row r="4" spans="2:16" ht="20.25" customHeight="1" x14ac:dyDescent="0.15">
      <c r="B4" s="37" t="s">
        <v>33</v>
      </c>
      <c r="C4" s="99"/>
      <c r="D4" s="99"/>
      <c r="E4" s="99"/>
      <c r="F4" s="253" t="s">
        <v>132</v>
      </c>
      <c r="G4" s="254"/>
      <c r="H4" s="255"/>
      <c r="I4" s="256"/>
      <c r="J4" s="257"/>
      <c r="K4" s="268" t="s">
        <v>124</v>
      </c>
      <c r="L4" s="269"/>
      <c r="M4" s="269"/>
      <c r="N4" s="270"/>
      <c r="O4" s="283">
        <f>'4月'!O4:P4</f>
        <v>0</v>
      </c>
      <c r="P4" s="284"/>
    </row>
    <row r="5" spans="2:16" ht="7.5" customHeight="1" x14ac:dyDescent="0.15"/>
    <row r="6" spans="2:16" ht="24.75" customHeight="1" x14ac:dyDescent="0.15">
      <c r="B6" s="234" t="s">
        <v>0</v>
      </c>
      <c r="C6" s="235"/>
      <c r="D6" s="250" t="s">
        <v>116</v>
      </c>
      <c r="E6" s="259"/>
      <c r="F6" s="259"/>
      <c r="G6" s="259"/>
      <c r="H6" s="259"/>
      <c r="I6" s="259"/>
      <c r="J6" s="259"/>
      <c r="K6" s="259"/>
      <c r="L6" s="259"/>
      <c r="M6" s="259"/>
      <c r="N6" s="259"/>
      <c r="O6" s="260" t="s">
        <v>114</v>
      </c>
      <c r="P6" s="261"/>
    </row>
    <row r="7" spans="2:16" ht="18" customHeight="1" x14ac:dyDescent="0.15">
      <c r="B7" s="236"/>
      <c r="C7" s="237"/>
      <c r="D7" s="251"/>
      <c r="E7" s="242" t="str">
        <f>IFERROR(VLOOKUP(E6,職員情報!$C$6:$D$25,2,FALSE),"")</f>
        <v/>
      </c>
      <c r="F7" s="243"/>
      <c r="G7" s="242" t="str">
        <f>IFERROR(VLOOKUP(G6,職員情報!$C$6:$D$25,2,FALSE),"")</f>
        <v/>
      </c>
      <c r="H7" s="243"/>
      <c r="I7" s="242" t="str">
        <f>IFERROR(VLOOKUP(I6,職員情報!$C$6:$D$25,2,FALSE),"")</f>
        <v/>
      </c>
      <c r="J7" s="243"/>
      <c r="K7" s="242" t="str">
        <f>IFERROR(VLOOKUP(K6,職員情報!$C$6:$D$25,2,FALSE),"")</f>
        <v/>
      </c>
      <c r="L7" s="243"/>
      <c r="M7" s="242" t="str">
        <f>IFERROR(VLOOKUP(M6,職員情報!$C$6:$D$25,2,FALSE),"")</f>
        <v/>
      </c>
      <c r="N7" s="243"/>
      <c r="O7" s="262"/>
      <c r="P7" s="263"/>
    </row>
    <row r="8" spans="2:16" ht="18" customHeight="1" x14ac:dyDescent="0.15">
      <c r="B8" s="238"/>
      <c r="C8" s="239"/>
      <c r="D8" s="252"/>
      <c r="E8" s="52" t="s">
        <v>4</v>
      </c>
      <c r="F8" s="125" t="s">
        <v>21</v>
      </c>
      <c r="G8" s="52" t="s">
        <v>4</v>
      </c>
      <c r="H8" s="125" t="s">
        <v>21</v>
      </c>
      <c r="I8" s="52" t="s">
        <v>4</v>
      </c>
      <c r="J8" s="125" t="s">
        <v>21</v>
      </c>
      <c r="K8" s="52" t="s">
        <v>4</v>
      </c>
      <c r="L8" s="125" t="s">
        <v>21</v>
      </c>
      <c r="M8" s="52" t="s">
        <v>4</v>
      </c>
      <c r="N8" s="125" t="s">
        <v>21</v>
      </c>
      <c r="O8" s="264"/>
      <c r="P8" s="265"/>
    </row>
    <row r="9" spans="2:16" ht="20.100000000000001" customHeight="1" x14ac:dyDescent="0.15">
      <c r="B9" s="39">
        <v>45992</v>
      </c>
      <c r="C9" s="53" t="str">
        <f>IF(B9="","",TEXT(B9,"aaa"))</f>
        <v>月</v>
      </c>
      <c r="D9" s="93" t="str">
        <f t="shared" ref="D9:D38" si="0">IF(C9="月","平日",IF(C9="火","平日",IF(C9="水","平日",IF(C9="木","平日",IF(C9="金","平日",IF(C9="土","土曜日",IF(C9="日","　","")))))))</f>
        <v>平日</v>
      </c>
      <c r="E9" s="40"/>
      <c r="F9" s="41" t="str">
        <f>IFERROR(VLOOKUP(E9&amp;$D9,勤務時間!$B$2:$C$61,2,FALSE),"")</f>
        <v/>
      </c>
      <c r="G9" s="40"/>
      <c r="H9" s="41" t="str">
        <f>IFERROR(VLOOKUP(G9&amp;$D9,勤務時間!$B$2:$C$61,2,FALSE),"")</f>
        <v/>
      </c>
      <c r="I9" s="40"/>
      <c r="J9" s="41" t="str">
        <f>IFERROR(VLOOKUP(I9&amp;$D9,勤務時間!$B$2:$C$61,2,FALSE),"")</f>
        <v/>
      </c>
      <c r="K9" s="40"/>
      <c r="L9" s="41" t="str">
        <f>IFERROR(VLOOKUP(K9&amp;$D9,勤務時間!$B$2:$C$61,2,FALSE),"")</f>
        <v/>
      </c>
      <c r="M9" s="40"/>
      <c r="N9" s="41" t="str">
        <f>IFERROR(VLOOKUP(M9&amp;$D9,勤務時間!$B$2:$C$61,2,FALSE),"")</f>
        <v/>
      </c>
      <c r="O9" s="244"/>
      <c r="P9" s="245"/>
    </row>
    <row r="10" spans="2:16" ht="20.100000000000001" customHeight="1" x14ac:dyDescent="0.15">
      <c r="B10" s="42">
        <f>B9+1</f>
        <v>45993</v>
      </c>
      <c r="C10" s="43" t="str">
        <f t="shared" ref="C10:C38" si="1">IF(B10="","",TEXT(B10,"aaa"))</f>
        <v>火</v>
      </c>
      <c r="D10" s="93" t="str">
        <f t="shared" si="0"/>
        <v>平日</v>
      </c>
      <c r="E10" s="44"/>
      <c r="F10" s="41" t="str">
        <f>IFERROR(VLOOKUP(E10&amp;$D10,勤務時間!$B$2:$C$61,2,FALSE),"")</f>
        <v/>
      </c>
      <c r="G10" s="44"/>
      <c r="H10" s="41" t="str">
        <f>IFERROR(VLOOKUP(G10&amp;$D10,勤務時間!$B$2:$C$61,2,FALSE),"")</f>
        <v/>
      </c>
      <c r="I10" s="44"/>
      <c r="J10" s="41" t="str">
        <f>IFERROR(VLOOKUP(I10&amp;$D10,勤務時間!$B$2:$C$61,2,FALSE),"")</f>
        <v/>
      </c>
      <c r="K10" s="44"/>
      <c r="L10" s="41" t="str">
        <f>IFERROR(VLOOKUP(K10&amp;$D10,勤務時間!$B$2:$C$61,2,FALSE),"")</f>
        <v/>
      </c>
      <c r="M10" s="44"/>
      <c r="N10" s="41" t="str">
        <f>IFERROR(VLOOKUP(M10&amp;$D10,勤務時間!$B$2:$C$61,2,FALSE),"")</f>
        <v/>
      </c>
      <c r="O10" s="246"/>
      <c r="P10" s="247"/>
    </row>
    <row r="11" spans="2:16" ht="20.100000000000001" customHeight="1" x14ac:dyDescent="0.15">
      <c r="B11" s="42">
        <f t="shared" ref="B11:B38" si="2">B10+1</f>
        <v>45994</v>
      </c>
      <c r="C11" s="43" t="str">
        <f>IF(B11="","",TEXT(B11,"aaa"))</f>
        <v>水</v>
      </c>
      <c r="D11" s="93" t="str">
        <f t="shared" si="0"/>
        <v>平日</v>
      </c>
      <c r="E11" s="40"/>
      <c r="F11" s="41" t="str">
        <f>IFERROR(VLOOKUP(E11&amp;$D11,勤務時間!$B$2:$C$61,2,FALSE),"")</f>
        <v/>
      </c>
      <c r="G11" s="40"/>
      <c r="H11" s="41" t="str">
        <f>IFERROR(VLOOKUP(G11&amp;$D11,勤務時間!$B$2:$C$61,2,FALSE),"")</f>
        <v/>
      </c>
      <c r="I11" s="40"/>
      <c r="J11" s="41" t="str">
        <f>IFERROR(VLOOKUP(I11&amp;$D11,勤務時間!$B$2:$C$61,2,FALSE),"")</f>
        <v/>
      </c>
      <c r="K11" s="40"/>
      <c r="L11" s="41" t="str">
        <f>IFERROR(VLOOKUP(K11&amp;$D11,勤務時間!$B$2:$C$61,2,FALSE),"")</f>
        <v/>
      </c>
      <c r="M11" s="40"/>
      <c r="N11" s="41" t="str">
        <f>IFERROR(VLOOKUP(M11&amp;$D11,勤務時間!$B$2:$C$61,2,FALSE),"")</f>
        <v/>
      </c>
      <c r="O11" s="246"/>
      <c r="P11" s="247"/>
    </row>
    <row r="12" spans="2:16" ht="20.100000000000001" customHeight="1" x14ac:dyDescent="0.15">
      <c r="B12" s="42">
        <f t="shared" si="2"/>
        <v>45995</v>
      </c>
      <c r="C12" s="43" t="str">
        <f t="shared" si="1"/>
        <v>木</v>
      </c>
      <c r="D12" s="93" t="str">
        <f t="shared" si="0"/>
        <v>平日</v>
      </c>
      <c r="E12" s="40"/>
      <c r="F12" s="41" t="str">
        <f>IFERROR(VLOOKUP(E12&amp;$D12,勤務時間!$B$2:$C$61,2,FALSE),"")</f>
        <v/>
      </c>
      <c r="G12" s="40"/>
      <c r="H12" s="41" t="str">
        <f>IFERROR(VLOOKUP(G12&amp;$D12,勤務時間!$B$2:$C$61,2,FALSE),"")</f>
        <v/>
      </c>
      <c r="I12" s="40"/>
      <c r="J12" s="41" t="str">
        <f>IFERROR(VLOOKUP(I12&amp;$D12,勤務時間!$B$2:$C$61,2,FALSE),"")</f>
        <v/>
      </c>
      <c r="K12" s="40"/>
      <c r="L12" s="41" t="str">
        <f>IFERROR(VLOOKUP(K12&amp;$D12,勤務時間!$B$2:$C$61,2,FALSE),"")</f>
        <v/>
      </c>
      <c r="M12" s="40"/>
      <c r="N12" s="41" t="str">
        <f>IFERROR(VLOOKUP(M12&amp;$D12,勤務時間!$B$2:$C$61,2,FALSE),"")</f>
        <v/>
      </c>
      <c r="O12" s="246"/>
      <c r="P12" s="247"/>
    </row>
    <row r="13" spans="2:16" ht="20.100000000000001" customHeight="1" x14ac:dyDescent="0.15">
      <c r="B13" s="42">
        <f t="shared" si="2"/>
        <v>45996</v>
      </c>
      <c r="C13" s="43" t="str">
        <f t="shared" si="1"/>
        <v>金</v>
      </c>
      <c r="D13" s="93" t="str">
        <f t="shared" si="0"/>
        <v>平日</v>
      </c>
      <c r="E13" s="44"/>
      <c r="F13" s="45" t="str">
        <f>IFERROR(VLOOKUP(E13&amp;$D13,勤務時間!$B$2:$C$61,2,FALSE),"")</f>
        <v/>
      </c>
      <c r="G13" s="44"/>
      <c r="H13" s="45" t="str">
        <f>IFERROR(VLOOKUP(G13&amp;$D13,勤務時間!$B$2:$C$61,2,FALSE),"")</f>
        <v/>
      </c>
      <c r="I13" s="44"/>
      <c r="J13" s="45" t="str">
        <f>IFERROR(VLOOKUP(I13&amp;$D13,勤務時間!$B$2:$C$61,2,FALSE),"")</f>
        <v/>
      </c>
      <c r="K13" s="44"/>
      <c r="L13" s="45" t="str">
        <f>IFERROR(VLOOKUP(K13&amp;$D13,勤務時間!$B$2:$C$61,2,FALSE),"")</f>
        <v/>
      </c>
      <c r="M13" s="44"/>
      <c r="N13" s="45" t="str">
        <f>IFERROR(VLOOKUP(M13&amp;$D13,勤務時間!$B$2:$C$61,2,FALSE),"")</f>
        <v/>
      </c>
      <c r="O13" s="246"/>
      <c r="P13" s="247"/>
    </row>
    <row r="14" spans="2:16" ht="20.100000000000001" customHeight="1" x14ac:dyDescent="0.15">
      <c r="B14" s="42">
        <f t="shared" si="2"/>
        <v>45997</v>
      </c>
      <c r="C14" s="43" t="str">
        <f>IF(B14="","",TEXT(B14,"aaa"))</f>
        <v>土</v>
      </c>
      <c r="D14" s="93" t="str">
        <f t="shared" si="0"/>
        <v>土曜日</v>
      </c>
      <c r="E14" s="44"/>
      <c r="F14" s="45" t="str">
        <f>IFERROR(VLOOKUP(E14&amp;$D14,勤務時間!$B$2:$C$61,2,FALSE),"")</f>
        <v/>
      </c>
      <c r="G14" s="44"/>
      <c r="H14" s="45" t="str">
        <f>IFERROR(VLOOKUP(G14&amp;$D14,勤務時間!$B$2:$C$61,2,FALSE),"")</f>
        <v/>
      </c>
      <c r="I14" s="44"/>
      <c r="J14" s="45" t="str">
        <f>IFERROR(VLOOKUP(I14&amp;$D14,勤務時間!$B$2:$C$61,2,FALSE),"")</f>
        <v/>
      </c>
      <c r="K14" s="44"/>
      <c r="L14" s="45" t="str">
        <f>IFERROR(VLOOKUP(K14&amp;$D14,勤務時間!$B$2:$C$61,2,FALSE),"")</f>
        <v/>
      </c>
      <c r="M14" s="44"/>
      <c r="N14" s="45" t="str">
        <f>IFERROR(VLOOKUP(M14&amp;$D14,勤務時間!$B$2:$C$61,2,FALSE),"")</f>
        <v/>
      </c>
      <c r="O14" s="246"/>
      <c r="P14" s="247"/>
    </row>
    <row r="15" spans="2:16" ht="20.100000000000001" customHeight="1" x14ac:dyDescent="0.15">
      <c r="B15" s="42">
        <f t="shared" si="2"/>
        <v>45998</v>
      </c>
      <c r="C15" s="43" t="str">
        <f t="shared" si="1"/>
        <v>日</v>
      </c>
      <c r="D15" s="93" t="str">
        <f t="shared" si="0"/>
        <v>　</v>
      </c>
      <c r="E15" s="44"/>
      <c r="F15" s="45" t="str">
        <f>IFERROR(VLOOKUP(E15&amp;$D15,勤務時間!$B$2:$C$61,2,FALSE),"")</f>
        <v/>
      </c>
      <c r="G15" s="44"/>
      <c r="H15" s="45" t="str">
        <f>IFERROR(VLOOKUP(G15&amp;$D15,勤務時間!$B$2:$C$61,2,FALSE),"")</f>
        <v/>
      </c>
      <c r="I15" s="44"/>
      <c r="J15" s="45" t="str">
        <f>IFERROR(VLOOKUP(I15&amp;$D15,勤務時間!$B$2:$C$61,2,FALSE),"")</f>
        <v/>
      </c>
      <c r="K15" s="44"/>
      <c r="L15" s="45" t="str">
        <f>IFERROR(VLOOKUP(K15&amp;$D15,勤務時間!$B$2:$C$61,2,FALSE),"")</f>
        <v/>
      </c>
      <c r="M15" s="44"/>
      <c r="N15" s="45" t="str">
        <f>IFERROR(VLOOKUP(M15&amp;$D15,勤務時間!$B$2:$C$61,2,FALSE),"")</f>
        <v/>
      </c>
      <c r="O15" s="246"/>
      <c r="P15" s="247"/>
    </row>
    <row r="16" spans="2:16" ht="20.100000000000001" customHeight="1" x14ac:dyDescent="0.15">
      <c r="B16" s="42">
        <f t="shared" si="2"/>
        <v>45999</v>
      </c>
      <c r="C16" s="43" t="str">
        <f t="shared" si="1"/>
        <v>月</v>
      </c>
      <c r="D16" s="93" t="str">
        <f t="shared" si="0"/>
        <v>平日</v>
      </c>
      <c r="E16" s="44"/>
      <c r="F16" s="45" t="str">
        <f>IFERROR(VLOOKUP(E16&amp;$D16,勤務時間!$B$2:$C$61,2,FALSE),"")</f>
        <v/>
      </c>
      <c r="G16" s="44"/>
      <c r="H16" s="45" t="str">
        <f>IFERROR(VLOOKUP(G16&amp;$D16,勤務時間!$B$2:$C$61,2,FALSE),"")</f>
        <v/>
      </c>
      <c r="I16" s="44"/>
      <c r="J16" s="45" t="str">
        <f>IFERROR(VLOOKUP(I16&amp;$D16,勤務時間!$B$2:$C$61,2,FALSE),"")</f>
        <v/>
      </c>
      <c r="K16" s="44"/>
      <c r="L16" s="45" t="str">
        <f>IFERROR(VLOOKUP(K16&amp;$D16,勤務時間!$B$2:$C$61,2,FALSE),"")</f>
        <v/>
      </c>
      <c r="M16" s="44"/>
      <c r="N16" s="45" t="str">
        <f>IFERROR(VLOOKUP(M16&amp;$D16,勤務時間!$B$2:$C$61,2,FALSE),"")</f>
        <v/>
      </c>
      <c r="O16" s="246"/>
      <c r="P16" s="247"/>
    </row>
    <row r="17" spans="2:16" ht="20.100000000000001" customHeight="1" x14ac:dyDescent="0.15">
      <c r="B17" s="42">
        <f t="shared" si="2"/>
        <v>46000</v>
      </c>
      <c r="C17" s="43" t="str">
        <f t="shared" si="1"/>
        <v>火</v>
      </c>
      <c r="D17" s="93" t="str">
        <f t="shared" si="0"/>
        <v>平日</v>
      </c>
      <c r="E17" s="44"/>
      <c r="F17" s="45" t="str">
        <f>IFERROR(VLOOKUP(E17&amp;$D17,勤務時間!$B$2:$C$61,2,FALSE),"")</f>
        <v/>
      </c>
      <c r="G17" s="44"/>
      <c r="H17" s="45" t="str">
        <f>IFERROR(VLOOKUP(G17&amp;$D17,勤務時間!$B$2:$C$61,2,FALSE),"")</f>
        <v/>
      </c>
      <c r="I17" s="44"/>
      <c r="J17" s="45" t="str">
        <f>IFERROR(VLOOKUP(I17&amp;$D17,勤務時間!$B$2:$C$61,2,FALSE),"")</f>
        <v/>
      </c>
      <c r="K17" s="44"/>
      <c r="L17" s="45" t="str">
        <f>IFERROR(VLOOKUP(K17&amp;$D17,勤務時間!$B$2:$C$61,2,FALSE),"")</f>
        <v/>
      </c>
      <c r="M17" s="44"/>
      <c r="N17" s="45" t="str">
        <f>IFERROR(VLOOKUP(M17&amp;$D17,勤務時間!$B$2:$C$61,2,FALSE),"")</f>
        <v/>
      </c>
      <c r="O17" s="246"/>
      <c r="P17" s="247"/>
    </row>
    <row r="18" spans="2:16" ht="20.100000000000001" customHeight="1" x14ac:dyDescent="0.15">
      <c r="B18" s="42">
        <f t="shared" si="2"/>
        <v>46001</v>
      </c>
      <c r="C18" s="43" t="str">
        <f t="shared" si="1"/>
        <v>水</v>
      </c>
      <c r="D18" s="93" t="str">
        <f t="shared" si="0"/>
        <v>平日</v>
      </c>
      <c r="E18" s="44"/>
      <c r="F18" s="45" t="str">
        <f>IFERROR(VLOOKUP(E18&amp;$D18,勤務時間!$B$2:$C$61,2,FALSE),"")</f>
        <v/>
      </c>
      <c r="G18" s="44"/>
      <c r="H18" s="45" t="str">
        <f>IFERROR(VLOOKUP(G18&amp;$D18,勤務時間!$B$2:$C$61,2,FALSE),"")</f>
        <v/>
      </c>
      <c r="I18" s="44"/>
      <c r="J18" s="45" t="str">
        <f>IFERROR(VLOOKUP(I18&amp;$D18,勤務時間!$B$2:$C$61,2,FALSE),"")</f>
        <v/>
      </c>
      <c r="K18" s="44"/>
      <c r="L18" s="45" t="str">
        <f>IFERROR(VLOOKUP(K18&amp;$D18,勤務時間!$B$2:$C$61,2,FALSE),"")</f>
        <v/>
      </c>
      <c r="M18" s="44"/>
      <c r="N18" s="45" t="str">
        <f>IFERROR(VLOOKUP(M18&amp;$D18,勤務時間!$B$2:$C$61,2,FALSE),"")</f>
        <v/>
      </c>
      <c r="O18" s="246"/>
      <c r="P18" s="247"/>
    </row>
    <row r="19" spans="2:16" ht="20.100000000000001" customHeight="1" x14ac:dyDescent="0.15">
      <c r="B19" s="42">
        <f t="shared" si="2"/>
        <v>46002</v>
      </c>
      <c r="C19" s="43" t="str">
        <f t="shared" si="1"/>
        <v>木</v>
      </c>
      <c r="D19" s="93" t="str">
        <f t="shared" si="0"/>
        <v>平日</v>
      </c>
      <c r="E19" s="44"/>
      <c r="F19" s="45" t="str">
        <f>IFERROR(VLOOKUP(E19&amp;$D19,勤務時間!$B$2:$C$61,2,FALSE),"")</f>
        <v/>
      </c>
      <c r="G19" s="44"/>
      <c r="H19" s="45" t="str">
        <f>IFERROR(VLOOKUP(G19&amp;$D19,勤務時間!$B$2:$C$61,2,FALSE),"")</f>
        <v/>
      </c>
      <c r="I19" s="44"/>
      <c r="J19" s="45" t="str">
        <f>IFERROR(VLOOKUP(I19&amp;$D19,勤務時間!$B$2:$C$61,2,FALSE),"")</f>
        <v/>
      </c>
      <c r="K19" s="44"/>
      <c r="L19" s="45" t="str">
        <f>IFERROR(VLOOKUP(K19&amp;$D19,勤務時間!$B$2:$C$61,2,FALSE),"")</f>
        <v/>
      </c>
      <c r="M19" s="44"/>
      <c r="N19" s="45" t="str">
        <f>IFERROR(VLOOKUP(M19&amp;$D19,勤務時間!$B$2:$C$61,2,FALSE),"")</f>
        <v/>
      </c>
      <c r="O19" s="246"/>
      <c r="P19" s="247"/>
    </row>
    <row r="20" spans="2:16" ht="20.100000000000001" customHeight="1" x14ac:dyDescent="0.15">
      <c r="B20" s="42">
        <f t="shared" si="2"/>
        <v>46003</v>
      </c>
      <c r="C20" s="43" t="str">
        <f t="shared" si="1"/>
        <v>金</v>
      </c>
      <c r="D20" s="93" t="str">
        <f t="shared" si="0"/>
        <v>平日</v>
      </c>
      <c r="E20" s="44"/>
      <c r="F20" s="45" t="str">
        <f>IFERROR(VLOOKUP(E20&amp;$D20,勤務時間!$B$2:$C$61,2,FALSE),"")</f>
        <v/>
      </c>
      <c r="G20" s="44"/>
      <c r="H20" s="45" t="str">
        <f>IFERROR(VLOOKUP(G20&amp;$D20,勤務時間!$B$2:$C$61,2,FALSE),"")</f>
        <v/>
      </c>
      <c r="I20" s="44"/>
      <c r="J20" s="45" t="str">
        <f>IFERROR(VLOOKUP(I20&amp;$D20,勤務時間!$B$2:$C$61,2,FALSE),"")</f>
        <v/>
      </c>
      <c r="K20" s="44"/>
      <c r="L20" s="45" t="str">
        <f>IFERROR(VLOOKUP(K20&amp;$D20,勤務時間!$B$2:$C$61,2,FALSE),"")</f>
        <v/>
      </c>
      <c r="M20" s="44"/>
      <c r="N20" s="45" t="str">
        <f>IFERROR(VLOOKUP(M20&amp;$D20,勤務時間!$B$2:$C$61,2,FALSE),"")</f>
        <v/>
      </c>
      <c r="O20" s="246"/>
      <c r="P20" s="247"/>
    </row>
    <row r="21" spans="2:16" ht="20.100000000000001" customHeight="1" x14ac:dyDescent="0.15">
      <c r="B21" s="42">
        <f t="shared" si="2"/>
        <v>46004</v>
      </c>
      <c r="C21" s="43" t="str">
        <f t="shared" si="1"/>
        <v>土</v>
      </c>
      <c r="D21" s="93" t="str">
        <f t="shared" si="0"/>
        <v>土曜日</v>
      </c>
      <c r="E21" s="44"/>
      <c r="F21" s="45" t="str">
        <f>IFERROR(VLOOKUP(E21&amp;$D21,勤務時間!$B$2:$C$61,2,FALSE),"")</f>
        <v/>
      </c>
      <c r="G21" s="44"/>
      <c r="H21" s="45" t="str">
        <f>IFERROR(VLOOKUP(G21&amp;$D21,勤務時間!$B$2:$C$61,2,FALSE),"")</f>
        <v/>
      </c>
      <c r="I21" s="44"/>
      <c r="J21" s="45" t="str">
        <f>IFERROR(VLOOKUP(I21&amp;$D21,勤務時間!$B$2:$C$61,2,FALSE),"")</f>
        <v/>
      </c>
      <c r="K21" s="44"/>
      <c r="L21" s="45" t="str">
        <f>IFERROR(VLOOKUP(K21&amp;$D21,勤務時間!$B$2:$C$61,2,FALSE),"")</f>
        <v/>
      </c>
      <c r="M21" s="44"/>
      <c r="N21" s="45" t="str">
        <f>IFERROR(VLOOKUP(M21&amp;$D21,勤務時間!$B$2:$C$61,2,FALSE),"")</f>
        <v/>
      </c>
      <c r="O21" s="246"/>
      <c r="P21" s="247"/>
    </row>
    <row r="22" spans="2:16" ht="20.100000000000001" customHeight="1" x14ac:dyDescent="0.15">
      <c r="B22" s="42">
        <f t="shared" si="2"/>
        <v>46005</v>
      </c>
      <c r="C22" s="43" t="str">
        <f t="shared" si="1"/>
        <v>日</v>
      </c>
      <c r="D22" s="93" t="str">
        <f t="shared" si="0"/>
        <v>　</v>
      </c>
      <c r="E22" s="44"/>
      <c r="F22" s="45" t="str">
        <f>IFERROR(VLOOKUP(E22&amp;$D22,勤務時間!$B$2:$C$61,2,FALSE),"")</f>
        <v/>
      </c>
      <c r="G22" s="44"/>
      <c r="H22" s="45" t="str">
        <f>IFERROR(VLOOKUP(G22&amp;$D22,勤務時間!$B$2:$C$61,2,FALSE),"")</f>
        <v/>
      </c>
      <c r="I22" s="44"/>
      <c r="J22" s="45" t="str">
        <f>IFERROR(VLOOKUP(I22&amp;$D22,勤務時間!$B$2:$C$61,2,FALSE),"")</f>
        <v/>
      </c>
      <c r="K22" s="44"/>
      <c r="L22" s="45" t="str">
        <f>IFERROR(VLOOKUP(K22&amp;$D22,勤務時間!$B$2:$C$61,2,FALSE),"")</f>
        <v/>
      </c>
      <c r="M22" s="44"/>
      <c r="N22" s="45" t="str">
        <f>IFERROR(VLOOKUP(M22&amp;$D22,勤務時間!$B$2:$C$61,2,FALSE),"")</f>
        <v/>
      </c>
      <c r="O22" s="246"/>
      <c r="P22" s="247"/>
    </row>
    <row r="23" spans="2:16" ht="20.100000000000001" customHeight="1" x14ac:dyDescent="0.15">
      <c r="B23" s="42">
        <f t="shared" si="2"/>
        <v>46006</v>
      </c>
      <c r="C23" s="43" t="str">
        <f t="shared" si="1"/>
        <v>月</v>
      </c>
      <c r="D23" s="93" t="str">
        <f t="shared" si="0"/>
        <v>平日</v>
      </c>
      <c r="E23" s="44"/>
      <c r="F23" s="45" t="str">
        <f>IFERROR(VLOOKUP(E23&amp;$D23,勤務時間!$B$2:$C$61,2,FALSE),"")</f>
        <v/>
      </c>
      <c r="G23" s="44"/>
      <c r="H23" s="45" t="str">
        <f>IFERROR(VLOOKUP(G23&amp;$D23,勤務時間!$B$2:$C$61,2,FALSE),"")</f>
        <v/>
      </c>
      <c r="I23" s="44"/>
      <c r="J23" s="45" t="str">
        <f>IFERROR(VLOOKUP(I23&amp;$D23,勤務時間!$B$2:$C$61,2,FALSE),"")</f>
        <v/>
      </c>
      <c r="K23" s="44"/>
      <c r="L23" s="45" t="str">
        <f>IFERROR(VLOOKUP(K23&amp;$D23,勤務時間!$B$2:$C$61,2,FALSE),"")</f>
        <v/>
      </c>
      <c r="M23" s="44"/>
      <c r="N23" s="45" t="str">
        <f>IFERROR(VLOOKUP(M23&amp;$D23,勤務時間!$B$2:$C$61,2,FALSE),"")</f>
        <v/>
      </c>
      <c r="O23" s="246"/>
      <c r="P23" s="247"/>
    </row>
    <row r="24" spans="2:16" ht="20.100000000000001" customHeight="1" x14ac:dyDescent="0.15">
      <c r="B24" s="42">
        <f t="shared" si="2"/>
        <v>46007</v>
      </c>
      <c r="C24" s="43" t="str">
        <f t="shared" si="1"/>
        <v>火</v>
      </c>
      <c r="D24" s="93" t="str">
        <f t="shared" si="0"/>
        <v>平日</v>
      </c>
      <c r="E24" s="44"/>
      <c r="F24" s="45" t="str">
        <f>IFERROR(VLOOKUP(E24&amp;$D24,勤務時間!$B$2:$C$61,2,FALSE),"")</f>
        <v/>
      </c>
      <c r="G24" s="44"/>
      <c r="H24" s="45" t="str">
        <f>IFERROR(VLOOKUP(G24&amp;$D24,勤務時間!$B$2:$C$61,2,FALSE),"")</f>
        <v/>
      </c>
      <c r="I24" s="44"/>
      <c r="J24" s="45" t="str">
        <f>IFERROR(VLOOKUP(I24&amp;$D24,勤務時間!$B$2:$C$61,2,FALSE),"")</f>
        <v/>
      </c>
      <c r="K24" s="44"/>
      <c r="L24" s="45" t="str">
        <f>IFERROR(VLOOKUP(K24&amp;$D24,勤務時間!$B$2:$C$61,2,FALSE),"")</f>
        <v/>
      </c>
      <c r="M24" s="44"/>
      <c r="N24" s="45" t="str">
        <f>IFERROR(VLOOKUP(M24&amp;$D24,勤務時間!$B$2:$C$61,2,FALSE),"")</f>
        <v/>
      </c>
      <c r="O24" s="246"/>
      <c r="P24" s="247"/>
    </row>
    <row r="25" spans="2:16" ht="20.100000000000001" customHeight="1" x14ac:dyDescent="0.15">
      <c r="B25" s="42">
        <f t="shared" si="2"/>
        <v>46008</v>
      </c>
      <c r="C25" s="43" t="str">
        <f t="shared" si="1"/>
        <v>水</v>
      </c>
      <c r="D25" s="93" t="str">
        <f t="shared" si="0"/>
        <v>平日</v>
      </c>
      <c r="E25" s="44"/>
      <c r="F25" s="45" t="str">
        <f>IFERROR(VLOOKUP(E25&amp;$D25,勤務時間!$B$2:$C$61,2,FALSE),"")</f>
        <v/>
      </c>
      <c r="G25" s="44"/>
      <c r="H25" s="45" t="str">
        <f>IFERROR(VLOOKUP(G25&amp;$D25,勤務時間!$B$2:$C$61,2,FALSE),"")</f>
        <v/>
      </c>
      <c r="I25" s="44"/>
      <c r="J25" s="45" t="str">
        <f>IFERROR(VLOOKUP(I25&amp;$D25,勤務時間!$B$2:$C$61,2,FALSE),"")</f>
        <v/>
      </c>
      <c r="K25" s="44"/>
      <c r="L25" s="45" t="str">
        <f>IFERROR(VLOOKUP(K25&amp;$D25,勤務時間!$B$2:$C$61,2,FALSE),"")</f>
        <v/>
      </c>
      <c r="M25" s="44"/>
      <c r="N25" s="45" t="str">
        <f>IFERROR(VLOOKUP(M25&amp;$D25,勤務時間!$B$2:$C$61,2,FALSE),"")</f>
        <v/>
      </c>
      <c r="O25" s="246"/>
      <c r="P25" s="247"/>
    </row>
    <row r="26" spans="2:16" ht="20.100000000000001" customHeight="1" x14ac:dyDescent="0.15">
      <c r="B26" s="42">
        <f t="shared" si="2"/>
        <v>46009</v>
      </c>
      <c r="C26" s="43" t="str">
        <f t="shared" si="1"/>
        <v>木</v>
      </c>
      <c r="D26" s="93" t="str">
        <f t="shared" si="0"/>
        <v>平日</v>
      </c>
      <c r="E26" s="44"/>
      <c r="F26" s="45" t="str">
        <f>IFERROR(VLOOKUP(E26&amp;$D26,勤務時間!$B$2:$C$61,2,FALSE),"")</f>
        <v/>
      </c>
      <c r="G26" s="44"/>
      <c r="H26" s="45" t="str">
        <f>IFERROR(VLOOKUP(G26&amp;$D26,勤務時間!$B$2:$C$61,2,FALSE),"")</f>
        <v/>
      </c>
      <c r="I26" s="44"/>
      <c r="J26" s="45" t="str">
        <f>IFERROR(VLOOKUP(I26&amp;$D26,勤務時間!$B$2:$C$61,2,FALSE),"")</f>
        <v/>
      </c>
      <c r="K26" s="44"/>
      <c r="L26" s="45" t="str">
        <f>IFERROR(VLOOKUP(K26&amp;$D26,勤務時間!$B$2:$C$61,2,FALSE),"")</f>
        <v/>
      </c>
      <c r="M26" s="44"/>
      <c r="N26" s="45" t="str">
        <f>IFERROR(VLOOKUP(M26&amp;$D26,勤務時間!$B$2:$C$61,2,FALSE),"")</f>
        <v/>
      </c>
      <c r="O26" s="246"/>
      <c r="P26" s="247"/>
    </row>
    <row r="27" spans="2:16" ht="20.100000000000001" customHeight="1" x14ac:dyDescent="0.15">
      <c r="B27" s="42">
        <f t="shared" si="2"/>
        <v>46010</v>
      </c>
      <c r="C27" s="43" t="str">
        <f t="shared" si="1"/>
        <v>金</v>
      </c>
      <c r="D27" s="93" t="str">
        <f t="shared" si="0"/>
        <v>平日</v>
      </c>
      <c r="E27" s="44"/>
      <c r="F27" s="45" t="str">
        <f>IFERROR(VLOOKUP(E27&amp;$D27,勤務時間!$B$2:$C$61,2,FALSE),"")</f>
        <v/>
      </c>
      <c r="G27" s="44"/>
      <c r="H27" s="45" t="str">
        <f>IFERROR(VLOOKUP(G27&amp;$D27,勤務時間!$B$2:$C$61,2,FALSE),"")</f>
        <v/>
      </c>
      <c r="I27" s="44"/>
      <c r="J27" s="45" t="str">
        <f>IFERROR(VLOOKUP(I27&amp;$D27,勤務時間!$B$2:$C$61,2,FALSE),"")</f>
        <v/>
      </c>
      <c r="K27" s="44"/>
      <c r="L27" s="45" t="str">
        <f>IFERROR(VLOOKUP(K27&amp;$D27,勤務時間!$B$2:$C$61,2,FALSE),"")</f>
        <v/>
      </c>
      <c r="M27" s="44"/>
      <c r="N27" s="45" t="str">
        <f>IFERROR(VLOOKUP(M27&amp;$D27,勤務時間!$B$2:$C$61,2,FALSE),"")</f>
        <v/>
      </c>
      <c r="O27" s="246"/>
      <c r="P27" s="247"/>
    </row>
    <row r="28" spans="2:16" ht="20.100000000000001" customHeight="1" x14ac:dyDescent="0.15">
      <c r="B28" s="42">
        <f t="shared" si="2"/>
        <v>46011</v>
      </c>
      <c r="C28" s="43" t="str">
        <f t="shared" si="1"/>
        <v>土</v>
      </c>
      <c r="D28" s="93" t="str">
        <f t="shared" si="0"/>
        <v>土曜日</v>
      </c>
      <c r="E28" s="44"/>
      <c r="F28" s="45" t="str">
        <f>IFERROR(VLOOKUP(E28&amp;$D28,勤務時間!$B$2:$C$61,2,FALSE),"")</f>
        <v/>
      </c>
      <c r="G28" s="44"/>
      <c r="H28" s="45" t="str">
        <f>IFERROR(VLOOKUP(G28&amp;$D28,勤務時間!$B$2:$C$61,2,FALSE),"")</f>
        <v/>
      </c>
      <c r="I28" s="44"/>
      <c r="J28" s="45" t="str">
        <f>IFERROR(VLOOKUP(I28&amp;$D28,勤務時間!$B$2:$C$61,2,FALSE),"")</f>
        <v/>
      </c>
      <c r="K28" s="44"/>
      <c r="L28" s="45" t="str">
        <f>IFERROR(VLOOKUP(K28&amp;$D28,勤務時間!$B$2:$C$61,2,FALSE),"")</f>
        <v/>
      </c>
      <c r="M28" s="44"/>
      <c r="N28" s="45" t="str">
        <f>IFERROR(VLOOKUP(M28&amp;$D28,勤務時間!$B$2:$C$61,2,FALSE),"")</f>
        <v/>
      </c>
      <c r="O28" s="246"/>
      <c r="P28" s="247"/>
    </row>
    <row r="29" spans="2:16" ht="20.100000000000001" customHeight="1" x14ac:dyDescent="0.15">
      <c r="B29" s="42">
        <f t="shared" si="2"/>
        <v>46012</v>
      </c>
      <c r="C29" s="43" t="str">
        <f t="shared" si="1"/>
        <v>日</v>
      </c>
      <c r="D29" s="93" t="str">
        <f t="shared" si="0"/>
        <v>　</v>
      </c>
      <c r="E29" s="44"/>
      <c r="F29" s="45" t="str">
        <f>IFERROR(VLOOKUP(E29&amp;$D29,勤務時間!$B$2:$C$61,2,FALSE),"")</f>
        <v/>
      </c>
      <c r="G29" s="44"/>
      <c r="H29" s="45" t="str">
        <f>IFERROR(VLOOKUP(G29&amp;$D29,勤務時間!$B$2:$C$61,2,FALSE),"")</f>
        <v/>
      </c>
      <c r="I29" s="44"/>
      <c r="J29" s="45" t="str">
        <f>IFERROR(VLOOKUP(I29&amp;$D29,勤務時間!$B$2:$C$61,2,FALSE),"")</f>
        <v/>
      </c>
      <c r="K29" s="44"/>
      <c r="L29" s="45" t="str">
        <f>IFERROR(VLOOKUP(K29&amp;$D29,勤務時間!$B$2:$C$61,2,FALSE),"")</f>
        <v/>
      </c>
      <c r="M29" s="44"/>
      <c r="N29" s="45" t="str">
        <f>IFERROR(VLOOKUP(M29&amp;$D29,勤務時間!$B$2:$C$61,2,FALSE),"")</f>
        <v/>
      </c>
      <c r="O29" s="246"/>
      <c r="P29" s="247"/>
    </row>
    <row r="30" spans="2:16" ht="20.100000000000001" customHeight="1" x14ac:dyDescent="0.15">
      <c r="B30" s="42">
        <f t="shared" si="2"/>
        <v>46013</v>
      </c>
      <c r="C30" s="43" t="str">
        <f t="shared" si="1"/>
        <v>月</v>
      </c>
      <c r="D30" s="93" t="str">
        <f t="shared" si="0"/>
        <v>平日</v>
      </c>
      <c r="E30" s="44"/>
      <c r="F30" s="45" t="str">
        <f>IFERROR(VLOOKUP(E30&amp;$D30,勤務時間!$B$2:$C$61,2,FALSE),"")</f>
        <v/>
      </c>
      <c r="G30" s="44"/>
      <c r="H30" s="45" t="str">
        <f>IFERROR(VLOOKUP(G30&amp;$D30,勤務時間!$B$2:$C$61,2,FALSE),"")</f>
        <v/>
      </c>
      <c r="I30" s="44"/>
      <c r="J30" s="45" t="str">
        <f>IFERROR(VLOOKUP(I30&amp;$D30,勤務時間!$B$2:$C$61,2,FALSE),"")</f>
        <v/>
      </c>
      <c r="K30" s="44"/>
      <c r="L30" s="45" t="str">
        <f>IFERROR(VLOOKUP(K30&amp;$D30,勤務時間!$B$2:$C$61,2,FALSE),"")</f>
        <v/>
      </c>
      <c r="M30" s="44"/>
      <c r="N30" s="45" t="str">
        <f>IFERROR(VLOOKUP(M30&amp;$D30,勤務時間!$B$2:$C$61,2,FALSE),"")</f>
        <v/>
      </c>
      <c r="O30" s="246"/>
      <c r="P30" s="247"/>
    </row>
    <row r="31" spans="2:16" ht="20.100000000000001" customHeight="1" x14ac:dyDescent="0.15">
      <c r="B31" s="42">
        <f t="shared" si="2"/>
        <v>46014</v>
      </c>
      <c r="C31" s="43" t="str">
        <f t="shared" si="1"/>
        <v>火</v>
      </c>
      <c r="D31" s="93" t="str">
        <f t="shared" si="0"/>
        <v>平日</v>
      </c>
      <c r="E31" s="44"/>
      <c r="F31" s="45" t="str">
        <f>IFERROR(VLOOKUP(E31&amp;$D31,勤務時間!$B$2:$C$61,2,FALSE),"")</f>
        <v/>
      </c>
      <c r="G31" s="44"/>
      <c r="H31" s="45" t="str">
        <f>IFERROR(VLOOKUP(G31&amp;$D31,勤務時間!$B$2:$C$61,2,FALSE),"")</f>
        <v/>
      </c>
      <c r="I31" s="44"/>
      <c r="J31" s="45" t="str">
        <f>IFERROR(VLOOKUP(I31&amp;$D31,勤務時間!$B$2:$C$61,2,FALSE),"")</f>
        <v/>
      </c>
      <c r="K31" s="44"/>
      <c r="L31" s="45" t="str">
        <f>IFERROR(VLOOKUP(K31&amp;$D31,勤務時間!$B$2:$C$61,2,FALSE),"")</f>
        <v/>
      </c>
      <c r="M31" s="44"/>
      <c r="N31" s="45" t="str">
        <f>IFERROR(VLOOKUP(M31&amp;$D31,勤務時間!$B$2:$C$61,2,FALSE),"")</f>
        <v/>
      </c>
      <c r="O31" s="246"/>
      <c r="P31" s="247"/>
    </row>
    <row r="32" spans="2:16" ht="20.100000000000001" customHeight="1" x14ac:dyDescent="0.15">
      <c r="B32" s="42">
        <f t="shared" si="2"/>
        <v>46015</v>
      </c>
      <c r="C32" s="43" t="str">
        <f t="shared" si="1"/>
        <v>水</v>
      </c>
      <c r="D32" s="93" t="str">
        <f t="shared" si="0"/>
        <v>平日</v>
      </c>
      <c r="E32" s="44"/>
      <c r="F32" s="45" t="str">
        <f>IFERROR(VLOOKUP(E32&amp;$D32,勤務時間!$B$2:$C$61,2,FALSE),"")</f>
        <v/>
      </c>
      <c r="G32" s="44"/>
      <c r="H32" s="45" t="str">
        <f>IFERROR(VLOOKUP(G32&amp;$D32,勤務時間!$B$2:$C$61,2,FALSE),"")</f>
        <v/>
      </c>
      <c r="I32" s="44"/>
      <c r="J32" s="45" t="str">
        <f>IFERROR(VLOOKUP(I32&amp;$D32,勤務時間!$B$2:$C$61,2,FALSE),"")</f>
        <v/>
      </c>
      <c r="K32" s="44"/>
      <c r="L32" s="45" t="str">
        <f>IFERROR(VLOOKUP(K32&amp;$D32,勤務時間!$B$2:$C$61,2,FALSE),"")</f>
        <v/>
      </c>
      <c r="M32" s="44"/>
      <c r="N32" s="45" t="str">
        <f>IFERROR(VLOOKUP(M32&amp;$D32,勤務時間!$B$2:$C$61,2,FALSE),"")</f>
        <v/>
      </c>
      <c r="O32" s="246"/>
      <c r="P32" s="247"/>
    </row>
    <row r="33" spans="2:16" ht="20.100000000000001" customHeight="1" x14ac:dyDescent="0.15">
      <c r="B33" s="42">
        <f t="shared" si="2"/>
        <v>46016</v>
      </c>
      <c r="C33" s="43" t="str">
        <f t="shared" si="1"/>
        <v>木</v>
      </c>
      <c r="D33" s="93" t="str">
        <f t="shared" si="0"/>
        <v>平日</v>
      </c>
      <c r="E33" s="44"/>
      <c r="F33" s="45" t="str">
        <f>IFERROR(VLOOKUP(E33&amp;$D33,勤務時間!$B$2:$C$61,2,FALSE),"")</f>
        <v/>
      </c>
      <c r="G33" s="44"/>
      <c r="H33" s="45" t="str">
        <f>IFERROR(VLOOKUP(G33&amp;$D33,勤務時間!$B$2:$C$61,2,FALSE),"")</f>
        <v/>
      </c>
      <c r="I33" s="44"/>
      <c r="J33" s="45" t="str">
        <f>IFERROR(VLOOKUP(I33&amp;$D33,勤務時間!$B$2:$C$61,2,FALSE),"")</f>
        <v/>
      </c>
      <c r="K33" s="44"/>
      <c r="L33" s="45" t="str">
        <f>IFERROR(VLOOKUP(K33&amp;$D33,勤務時間!$B$2:$C$61,2,FALSE),"")</f>
        <v/>
      </c>
      <c r="M33" s="44"/>
      <c r="N33" s="45" t="str">
        <f>IFERROR(VLOOKUP(M33&amp;$D33,勤務時間!$B$2:$C$61,2,FALSE),"")</f>
        <v/>
      </c>
      <c r="O33" s="246"/>
      <c r="P33" s="247"/>
    </row>
    <row r="34" spans="2:16" ht="20.100000000000001" customHeight="1" x14ac:dyDescent="0.15">
      <c r="B34" s="42">
        <f t="shared" si="2"/>
        <v>46017</v>
      </c>
      <c r="C34" s="43" t="str">
        <f t="shared" si="1"/>
        <v>金</v>
      </c>
      <c r="D34" s="93" t="str">
        <f t="shared" si="0"/>
        <v>平日</v>
      </c>
      <c r="E34" s="44"/>
      <c r="F34" s="45" t="str">
        <f>IFERROR(VLOOKUP(E34&amp;$D34,勤務時間!$B$2:$C$61,2,FALSE),"")</f>
        <v/>
      </c>
      <c r="G34" s="44"/>
      <c r="H34" s="45" t="str">
        <f>IFERROR(VLOOKUP(G34&amp;$D34,勤務時間!$B$2:$C$61,2,FALSE),"")</f>
        <v/>
      </c>
      <c r="I34" s="44"/>
      <c r="J34" s="45" t="str">
        <f>IFERROR(VLOOKUP(I34&amp;$D34,勤務時間!$B$2:$C$61,2,FALSE),"")</f>
        <v/>
      </c>
      <c r="K34" s="44"/>
      <c r="L34" s="45" t="str">
        <f>IFERROR(VLOOKUP(K34&amp;$D34,勤務時間!$B$2:$C$61,2,FALSE),"")</f>
        <v/>
      </c>
      <c r="M34" s="44"/>
      <c r="N34" s="45" t="str">
        <f>IFERROR(VLOOKUP(M34&amp;$D34,勤務時間!$B$2:$C$61,2,FALSE),"")</f>
        <v/>
      </c>
      <c r="O34" s="246"/>
      <c r="P34" s="247"/>
    </row>
    <row r="35" spans="2:16" ht="20.100000000000001" customHeight="1" x14ac:dyDescent="0.15">
      <c r="B35" s="42">
        <f t="shared" si="2"/>
        <v>46018</v>
      </c>
      <c r="C35" s="43" t="str">
        <f t="shared" si="1"/>
        <v>土</v>
      </c>
      <c r="D35" s="93" t="str">
        <f t="shared" si="0"/>
        <v>土曜日</v>
      </c>
      <c r="E35" s="44"/>
      <c r="F35" s="45" t="str">
        <f>IFERROR(VLOOKUP(E35&amp;$D35,勤務時間!$B$2:$C$61,2,FALSE),"")</f>
        <v/>
      </c>
      <c r="G35" s="44"/>
      <c r="H35" s="45" t="str">
        <f>IFERROR(VLOOKUP(G35&amp;$D35,勤務時間!$B$2:$C$61,2,FALSE),"")</f>
        <v/>
      </c>
      <c r="I35" s="44"/>
      <c r="J35" s="45" t="str">
        <f>IFERROR(VLOOKUP(I35&amp;$D35,勤務時間!$B$2:$C$61,2,FALSE),"")</f>
        <v/>
      </c>
      <c r="K35" s="44"/>
      <c r="L35" s="45" t="str">
        <f>IFERROR(VLOOKUP(K35&amp;$D35,勤務時間!$B$2:$C$61,2,FALSE),"")</f>
        <v/>
      </c>
      <c r="M35" s="44"/>
      <c r="N35" s="45" t="str">
        <f>IFERROR(VLOOKUP(M35&amp;$D35,勤務時間!$B$2:$C$61,2,FALSE),"")</f>
        <v/>
      </c>
      <c r="O35" s="246"/>
      <c r="P35" s="247"/>
    </row>
    <row r="36" spans="2:16" ht="20.100000000000001" customHeight="1" x14ac:dyDescent="0.15">
      <c r="B36" s="42">
        <f t="shared" si="2"/>
        <v>46019</v>
      </c>
      <c r="C36" s="43" t="str">
        <f t="shared" si="1"/>
        <v>日</v>
      </c>
      <c r="D36" s="93" t="str">
        <f t="shared" si="0"/>
        <v>　</v>
      </c>
      <c r="E36" s="44"/>
      <c r="F36" s="45" t="str">
        <f>IFERROR(VLOOKUP(E36&amp;$D36,勤務時間!$B$2:$C$61,2,FALSE),"")</f>
        <v/>
      </c>
      <c r="G36" s="44"/>
      <c r="H36" s="45" t="str">
        <f>IFERROR(VLOOKUP(G36&amp;$D36,勤務時間!$B$2:$C$61,2,FALSE),"")</f>
        <v/>
      </c>
      <c r="I36" s="44"/>
      <c r="J36" s="45" t="str">
        <f>IFERROR(VLOOKUP(I36&amp;$D36,勤務時間!$B$2:$C$61,2,FALSE),"")</f>
        <v/>
      </c>
      <c r="K36" s="44"/>
      <c r="L36" s="45" t="str">
        <f>IFERROR(VLOOKUP(K36&amp;$D36,勤務時間!$B$2:$C$61,2,FALSE),"")</f>
        <v/>
      </c>
      <c r="M36" s="44"/>
      <c r="N36" s="45" t="str">
        <f>IFERROR(VLOOKUP(M36&amp;$D36,勤務時間!$B$2:$C$61,2,FALSE),"")</f>
        <v/>
      </c>
      <c r="O36" s="246"/>
      <c r="P36" s="247"/>
    </row>
    <row r="37" spans="2:16" ht="20.100000000000001" customHeight="1" x14ac:dyDescent="0.15">
      <c r="B37" s="42">
        <f t="shared" si="2"/>
        <v>46020</v>
      </c>
      <c r="C37" s="43" t="str">
        <f t="shared" si="1"/>
        <v>月</v>
      </c>
      <c r="D37" s="93" t="str">
        <f t="shared" si="0"/>
        <v>平日</v>
      </c>
      <c r="E37" s="44"/>
      <c r="F37" s="45" t="str">
        <f>IFERROR(VLOOKUP(E37&amp;$D37,勤務時間!$B$2:$C$61,2,FALSE),"")</f>
        <v/>
      </c>
      <c r="G37" s="44"/>
      <c r="H37" s="45" t="str">
        <f>IFERROR(VLOOKUP(G37&amp;$D37,勤務時間!$B$2:$C$61,2,FALSE),"")</f>
        <v/>
      </c>
      <c r="I37" s="44"/>
      <c r="J37" s="45" t="str">
        <f>IFERROR(VLOOKUP(I37&amp;$D37,勤務時間!$B$2:$C$61,2,FALSE),"")</f>
        <v/>
      </c>
      <c r="K37" s="44"/>
      <c r="L37" s="45" t="str">
        <f>IFERROR(VLOOKUP(K37&amp;$D37,勤務時間!$B$2:$C$61,2,FALSE),"")</f>
        <v/>
      </c>
      <c r="M37" s="44"/>
      <c r="N37" s="45" t="str">
        <f>IFERROR(VLOOKUP(M37&amp;$D37,勤務時間!$B$2:$C$61,2,FALSE),"")</f>
        <v/>
      </c>
      <c r="O37" s="246"/>
      <c r="P37" s="247"/>
    </row>
    <row r="38" spans="2:16" ht="20.100000000000001" customHeight="1" x14ac:dyDescent="0.15">
      <c r="B38" s="42">
        <f t="shared" si="2"/>
        <v>46021</v>
      </c>
      <c r="C38" s="43" t="str">
        <f t="shared" si="1"/>
        <v>火</v>
      </c>
      <c r="D38" s="93" t="str">
        <f t="shared" si="0"/>
        <v>平日</v>
      </c>
      <c r="E38" s="44"/>
      <c r="F38" s="45" t="str">
        <f>IFERROR(VLOOKUP(E38&amp;$D38,勤務時間!$B$2:$C$61,2,FALSE),"")</f>
        <v/>
      </c>
      <c r="G38" s="44"/>
      <c r="H38" s="45" t="str">
        <f>IFERROR(VLOOKUP(G38&amp;$D38,勤務時間!$B$2:$C$61,2,FALSE),"")</f>
        <v/>
      </c>
      <c r="I38" s="44"/>
      <c r="J38" s="45" t="str">
        <f>IFERROR(VLOOKUP(I38&amp;$D38,勤務時間!$B$2:$C$61,2,FALSE),"")</f>
        <v/>
      </c>
      <c r="K38" s="44"/>
      <c r="L38" s="45" t="str">
        <f>IFERROR(VLOOKUP(K38&amp;$D38,勤務時間!$B$2:$C$61,2,FALSE),"")</f>
        <v/>
      </c>
      <c r="M38" s="44"/>
      <c r="N38" s="45" t="str">
        <f>IFERROR(VLOOKUP(M38&amp;$D38,勤務時間!$B$2:$C$61,2,FALSE),"")</f>
        <v/>
      </c>
      <c r="O38" s="246"/>
      <c r="P38" s="247"/>
    </row>
    <row r="39" spans="2:16" ht="20.100000000000001" customHeight="1" x14ac:dyDescent="0.15">
      <c r="B39" s="42">
        <f t="shared" ref="B39" si="3">B38+1</f>
        <v>46022</v>
      </c>
      <c r="C39" s="43" t="str">
        <f t="shared" ref="C39" si="4">IF(B39="","",TEXT(B39,"aaa"))</f>
        <v>水</v>
      </c>
      <c r="D39" s="93" t="str">
        <f t="shared" ref="D39" si="5">IF(C39="月","平日",IF(C39="火","平日",IF(C39="水","平日",IF(C39="木","平日",IF(C39="金","平日",IF(C39="土","土曜日",IF(C39="日","長期休暇","")))))))</f>
        <v>平日</v>
      </c>
      <c r="E39" s="48"/>
      <c r="F39" s="49" t="str">
        <f>IFERROR(VLOOKUP(E39&amp;$D39,勤務時間!$B$2:$C$61,2,FALSE),"")</f>
        <v/>
      </c>
      <c r="G39" s="48"/>
      <c r="H39" s="49" t="str">
        <f>IFERROR(VLOOKUP(G39&amp;$D39,勤務時間!$B$2:$C$61,2,FALSE),"")</f>
        <v/>
      </c>
      <c r="I39" s="48"/>
      <c r="J39" s="49" t="str">
        <f>IFERROR(VLOOKUP(I39&amp;$D39,勤務時間!$B$2:$C$61,2,FALSE),"")</f>
        <v/>
      </c>
      <c r="K39" s="48"/>
      <c r="L39" s="49" t="str">
        <f>IFERROR(VLOOKUP(K39&amp;$D39,勤務時間!$B$2:$C$61,2,FALSE),"")</f>
        <v/>
      </c>
      <c r="M39" s="48"/>
      <c r="N39" s="49" t="str">
        <f>IFERROR(VLOOKUP(M39&amp;$D39,勤務時間!$B$2:$C$61,2,FALSE),"")</f>
        <v/>
      </c>
      <c r="O39" s="271"/>
      <c r="P39" s="272"/>
    </row>
    <row r="40" spans="2:16" ht="24" customHeight="1" x14ac:dyDescent="0.15">
      <c r="B40" s="228" t="s">
        <v>34</v>
      </c>
      <c r="C40" s="248"/>
      <c r="D40" s="229"/>
      <c r="E40" s="240">
        <f>COUNTIF(E9:E39,"A")+COUNTIF(E9:E39,"B")+COUNTIF(E9:E39,"C")+COUNTIF(E9:E39,"D")+COUNTIF(E9:E39,"E")+COUNTIF(E9:E39,"F")+COUNTIF(E9:E39,"G")+COUNTIF(E9:E39,"H")+COUNTIF(E9:E39,"I")+COUNTIF(E9:E39,"J")+COUNTIF(E9:E39,"K")+COUNTIF(E9:E39,"L")+COUNTIF(E9:E39,"M")+COUNTIF(E9:E39,"N")+COUNTIF(E9:E39,"O")+COUNTIF(E9:E39,"P")+COUNTIF(E9:E39,"Q")+COUNTIF(E9:E39,"R")+COUNTIF(E9:E39,"S")+COUNTIF(E9:E39,"T")+COUNTIF(E9:E39,"U")+COUNTIF(E9:E39,"V")+COUNTIF(E9:E39,"W")</f>
        <v>0</v>
      </c>
      <c r="F40" s="241"/>
      <c r="G40" s="240">
        <f>COUNTIF(G9:G39,"A")+COUNTIF(G9:G39,"B")+COUNTIF(G9:G39,"C")+COUNTIF(G9:G39,"D")+COUNTIF(G9:G39,"E")+COUNTIF(G9:G39,"F")+COUNTIF(G9:G39,"G")+COUNTIF(G9:G39,"H")+COUNTIF(G9:G39,"I")+COUNTIF(G9:G39,"J")+COUNTIF(G9:G39,"K")+COUNTIF(G9:G39,"L")+COUNTIF(G9:G39,"M")+COUNTIF(G9:G39,"N")+COUNTIF(G9:G39,"O")+COUNTIF(G9:G39,"P")+COUNTIF(G9:G39,"Q")+COUNTIF(G9:G39,"R")+COUNTIF(G9:G39,"S")+COUNTIF(G9:G39,"T")+COUNTIF(G9:G39,"U")+COUNTIF(G9:G39,"V")+COUNTIF(G9:G39,"W")</f>
        <v>0</v>
      </c>
      <c r="H40" s="241"/>
      <c r="I40" s="240">
        <f>COUNTIF(I9:I39,"A")+COUNTIF(I9:I39,"B")+COUNTIF(I9:I39,"C")+COUNTIF(I9:I39,"D")+COUNTIF(I9:I39,"E")+COUNTIF(I9:I39,"F")+COUNTIF(I9:I39,"G")+COUNTIF(I9:I39,"H")+COUNTIF(I9:I39,"I")+COUNTIF(I9:I39,"J")+COUNTIF(I9:I39,"K")+COUNTIF(I9:I39,"L")+COUNTIF(I9:I39,"M")+COUNTIF(I9:I39,"N")+COUNTIF(I9:I39,"O")+COUNTIF(I9:I39,"P")+COUNTIF(I9:I39,"Q")+COUNTIF(I9:I39,"R")+COUNTIF(I9:I39,"S")+COUNTIF(I9:I39,"T")+COUNTIF(I9:I39,"U")+COUNTIF(I9:I39,"V")+COUNTIF(I9:I39,"W")</f>
        <v>0</v>
      </c>
      <c r="J40" s="241"/>
      <c r="K40" s="240">
        <f t="shared" ref="K40" si="6">COUNTIF(K9:K39,"A")+COUNTIF(K9:K39,"B")+COUNTIF(K9:K39,"C")+COUNTIF(K9:K39,"D")+COUNTIF(K9:K39,"E")+COUNTIF(K9:K39,"F")+COUNTIF(K9:K39,"G")+COUNTIF(K9:K39,"H")+COUNTIF(K9:K39,"I")+COUNTIF(K9:K39,"J")+COUNTIF(K9:K39,"K")+COUNTIF(K9:K39,"L")+COUNTIF(K9:K39,"M")+COUNTIF(K9:K39,"N")+COUNTIF(K9:K39,"O")+COUNTIF(K9:K39,"P")+COUNTIF(K9:K39,"Q")+COUNTIF(K9:K39,"R")+COUNTIF(K9:K39,"S")+COUNTIF(K9:K39,"T")+COUNTIF(K9:K39,"U")+COUNTIF(K9:K39,"V")+COUNTIF(K9:K39,"W")</f>
        <v>0</v>
      </c>
      <c r="L40" s="241"/>
      <c r="M40" s="240">
        <f>COUNTIF(M9:M39,"A")+COUNTIF(M9:M39,"B")+COUNTIF(M9:M39,"C")+COUNTIF(M9:M39,"D")+COUNTIF(M9:M39,"E")+COUNTIF(M9:M39,"F")+COUNTIF(M9:M39,"G")+COUNTIF(M9:M39,"H")+COUNTIF(M9:M39,"I")+COUNTIF(M9:M39,"J")+COUNTIF(M9:M39,"K")+COUNTIF(M9:M39,"L")+COUNTIF(M9:M39,"M")+COUNTIF(M9:M39,"N")+COUNTIF(M9:M39,"O")+COUNTIF(M9:M39,"P")+COUNTIF(M9:M39,"Q")+COUNTIF(M9:M39,"R")+COUNTIF(M9:M39,"S")+COUNTIF(M9:M39,"T")+COUNTIF(M9:M39,"U")+COUNTIF(M9:M39,"V")+COUNTIF(M9:M39,"W")</f>
        <v>0</v>
      </c>
      <c r="N40" s="241"/>
      <c r="O40" s="232"/>
      <c r="P40" s="233"/>
    </row>
    <row r="41" spans="2:16" ht="28.5" customHeight="1" x14ac:dyDescent="0.15">
      <c r="B41" s="223" t="s">
        <v>147</v>
      </c>
      <c r="C41" s="226"/>
      <c r="D41" s="227"/>
      <c r="E41" s="219" t="str">
        <f>IF(SUM(F9:F39)=0,"",(SUM(F9:F39)))</f>
        <v/>
      </c>
      <c r="F41" s="220"/>
      <c r="G41" s="219" t="str">
        <f>IF(SUM(H9:H39)=0,"",(SUM(H9:H39)))</f>
        <v/>
      </c>
      <c r="H41" s="220"/>
      <c r="I41" s="219" t="str">
        <f>IF(SUM(J9:J39)=0,"",(SUM(J9:J39)))</f>
        <v/>
      </c>
      <c r="J41" s="220"/>
      <c r="K41" s="219" t="str">
        <f>IF(SUM(L9:L39)=0,"",(SUM(L9:L39)))</f>
        <v/>
      </c>
      <c r="L41" s="220"/>
      <c r="M41" s="219" t="str">
        <f>IF(SUM(N9:N39)=0,"",(SUM(N9:N39)))</f>
        <v/>
      </c>
      <c r="N41" s="220"/>
      <c r="O41" s="221"/>
      <c r="P41" s="222"/>
    </row>
    <row r="42" spans="2:16" ht="28.5" customHeight="1" x14ac:dyDescent="0.15">
      <c r="B42" s="223" t="s">
        <v>148</v>
      </c>
      <c r="C42" s="224"/>
      <c r="D42" s="225"/>
      <c r="E42" s="228" t="str">
        <f>IFERROR(IF(E41*24&gt;$I$4*$O$4*0.8,"〇","×"),"")</f>
        <v/>
      </c>
      <c r="F42" s="229"/>
      <c r="G42" s="228" t="str">
        <f>IFERROR(IF(G41*24&gt;$I$4*$O$4*0.8,"〇","×"),"")</f>
        <v/>
      </c>
      <c r="H42" s="229"/>
      <c r="I42" s="228" t="str">
        <f>IFERROR(IF(I41*24&gt;$I$4*$O$4*0.8,"〇","×"),"")</f>
        <v/>
      </c>
      <c r="J42" s="229"/>
      <c r="K42" s="228" t="str">
        <f>IFERROR(IF(K41*24&gt;$I$4*$O$4*0.8,"〇","×"),"")</f>
        <v/>
      </c>
      <c r="L42" s="229"/>
      <c r="M42" s="228" t="str">
        <f>IFERROR(IF(M41*24&gt;$I$4*$O$4*0.8,"〇","×"),"")</f>
        <v/>
      </c>
      <c r="N42" s="229"/>
      <c r="O42" s="230"/>
      <c r="P42" s="231"/>
    </row>
    <row r="43" spans="2:16" ht="10.5" customHeight="1" x14ac:dyDescent="0.15"/>
    <row r="44" spans="2:16" x14ac:dyDescent="0.15">
      <c r="E44" s="124"/>
    </row>
    <row r="45" spans="2:16" x14ac:dyDescent="0.15">
      <c r="E45" s="50"/>
      <c r="F45" s="51"/>
      <c r="G45" s="51"/>
      <c r="H45" s="51"/>
      <c r="I45" s="51"/>
      <c r="J45" s="51"/>
      <c r="K45" s="51"/>
      <c r="L45" s="51"/>
      <c r="M45" s="51"/>
      <c r="N45" s="51"/>
    </row>
    <row r="46" spans="2:16" x14ac:dyDescent="0.15">
      <c r="E46" s="50"/>
      <c r="F46" s="51"/>
      <c r="G46" s="51"/>
      <c r="H46" s="51"/>
      <c r="I46" s="51"/>
      <c r="J46" s="51"/>
      <c r="K46" s="51"/>
      <c r="L46" s="51"/>
      <c r="M46" s="51"/>
      <c r="N46" s="51"/>
    </row>
    <row r="47" spans="2:16" x14ac:dyDescent="0.15">
      <c r="E47" s="50"/>
      <c r="F47" s="51"/>
      <c r="G47" s="51"/>
      <c r="H47" s="51"/>
      <c r="I47" s="51"/>
      <c r="J47" s="51"/>
      <c r="K47" s="51"/>
      <c r="L47" s="51"/>
      <c r="M47" s="51"/>
      <c r="N47" s="51"/>
    </row>
  </sheetData>
  <mergeCells count="71">
    <mergeCell ref="K1:L1"/>
    <mergeCell ref="B2:P2"/>
    <mergeCell ref="F4:H4"/>
    <mergeCell ref="I4:J4"/>
    <mergeCell ref="K4:N4"/>
    <mergeCell ref="O4:P4"/>
    <mergeCell ref="B6:C8"/>
    <mergeCell ref="D6:D8"/>
    <mergeCell ref="E6:F6"/>
    <mergeCell ref="G6:H6"/>
    <mergeCell ref="I6:J6"/>
    <mergeCell ref="O14:P14"/>
    <mergeCell ref="M6:N6"/>
    <mergeCell ref="O6:P8"/>
    <mergeCell ref="E7:F7"/>
    <mergeCell ref="G7:H7"/>
    <mergeCell ref="I7:J7"/>
    <mergeCell ref="K7:L7"/>
    <mergeCell ref="M7:N7"/>
    <mergeCell ref="K6:L6"/>
    <mergeCell ref="O9:P9"/>
    <mergeCell ref="O10:P10"/>
    <mergeCell ref="O11:P11"/>
    <mergeCell ref="O12:P12"/>
    <mergeCell ref="O13:P13"/>
    <mergeCell ref="O26:P26"/>
    <mergeCell ref="O15:P15"/>
    <mergeCell ref="O16:P16"/>
    <mergeCell ref="O17:P17"/>
    <mergeCell ref="O18:P18"/>
    <mergeCell ref="O19:P19"/>
    <mergeCell ref="O20:P20"/>
    <mergeCell ref="O21:P21"/>
    <mergeCell ref="O22:P22"/>
    <mergeCell ref="O23:P23"/>
    <mergeCell ref="O24:P24"/>
    <mergeCell ref="O25:P25"/>
    <mergeCell ref="O38:P38"/>
    <mergeCell ref="O27:P27"/>
    <mergeCell ref="O28:P28"/>
    <mergeCell ref="O29:P29"/>
    <mergeCell ref="O30:P30"/>
    <mergeCell ref="O31:P31"/>
    <mergeCell ref="O32:P32"/>
    <mergeCell ref="O33:P33"/>
    <mergeCell ref="O34:P34"/>
    <mergeCell ref="O35:P35"/>
    <mergeCell ref="O36:P36"/>
    <mergeCell ref="O37:P37"/>
    <mergeCell ref="O39:P39"/>
    <mergeCell ref="B40:D40"/>
    <mergeCell ref="E40:F40"/>
    <mergeCell ref="G40:H40"/>
    <mergeCell ref="I40:J40"/>
    <mergeCell ref="K40:L40"/>
    <mergeCell ref="M40:N40"/>
    <mergeCell ref="O40:P40"/>
    <mergeCell ref="O41:P41"/>
    <mergeCell ref="B42:D42"/>
    <mergeCell ref="E42:F42"/>
    <mergeCell ref="G42:H42"/>
    <mergeCell ref="I42:J42"/>
    <mergeCell ref="K42:L42"/>
    <mergeCell ref="M42:N42"/>
    <mergeCell ref="O42:P42"/>
    <mergeCell ref="B41:D41"/>
    <mergeCell ref="E41:F41"/>
    <mergeCell ref="G41:H41"/>
    <mergeCell ref="I41:J41"/>
    <mergeCell ref="K41:L41"/>
    <mergeCell ref="M41:N41"/>
  </mergeCells>
  <phoneticPr fontId="1"/>
  <dataValidations count="1">
    <dataValidation type="list" allowBlank="1" showInputMessage="1" showErrorMessage="1" sqref="D9:D39">
      <formula1>"平日,土曜日,長期休暇,その他,　"</formula1>
    </dataValidation>
  </dataValidations>
  <pageMargins left="0.35433070866141736" right="0.35433070866141736" top="0.55118110236220474" bottom="0.35433070866141736"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OFFSET(職員情報!$C$6,0,0,COUNTA(職員情報!$C$6:$C$25),1)</xm:f>
          </x14:formula1>
          <xm:sqref>E6:N6</xm:sqref>
        </x14:dataValidation>
        <x14:dataValidation type="list" allowBlank="1" showInputMessage="1" showErrorMessage="1">
          <x14:formula1>
            <xm:f>シフト情報!$B$15:$B$29</xm:f>
          </x14:formula1>
          <xm:sqref>E9:E39 G9:G39 I9:I39 K9:K39 M9:M39</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47"/>
  <sheetViews>
    <sheetView zoomScale="115" zoomScaleNormal="115" zoomScaleSheetLayoutView="85" workbookViewId="0">
      <selection activeCell="O9" sqref="O9:P39"/>
    </sheetView>
  </sheetViews>
  <sheetFormatPr defaultRowHeight="15" x14ac:dyDescent="0.15"/>
  <cols>
    <col min="1" max="1" width="3.25" style="35" customWidth="1"/>
    <col min="2" max="2" width="5.875" style="34" customWidth="1"/>
    <col min="3" max="3" width="3.375" style="35" bestFit="1" customWidth="1"/>
    <col min="4" max="4" width="5.625" style="35" customWidth="1"/>
    <col min="5" max="5" width="4.25" style="34" bestFit="1" customWidth="1"/>
    <col min="6" max="6" width="8.125" style="35" customWidth="1"/>
    <col min="7" max="7" width="4.25" style="35" bestFit="1" customWidth="1"/>
    <col min="8" max="8" width="8.125" style="35" customWidth="1"/>
    <col min="9" max="9" width="4.25" style="35" bestFit="1" customWidth="1"/>
    <col min="10" max="10" width="8.125" style="35" customWidth="1"/>
    <col min="11" max="11" width="4.25" style="35" bestFit="1" customWidth="1"/>
    <col min="12" max="12" width="8.125" style="35" customWidth="1"/>
    <col min="13" max="13" width="4.25" style="35" bestFit="1" customWidth="1"/>
    <col min="14" max="14" width="8.125" style="35" customWidth="1"/>
    <col min="15" max="15" width="6.375" style="35" customWidth="1"/>
    <col min="16" max="16" width="8.25" style="35" customWidth="1"/>
    <col min="17" max="16384" width="9" style="35"/>
  </cols>
  <sheetData>
    <row r="1" spans="2:16" ht="15.75" x14ac:dyDescent="0.15">
      <c r="K1" s="249" t="s">
        <v>20</v>
      </c>
      <c r="L1" s="249"/>
      <c r="M1" s="123">
        <v>8</v>
      </c>
      <c r="N1" s="59" t="s">
        <v>18</v>
      </c>
      <c r="O1" s="59">
        <v>1</v>
      </c>
      <c r="P1" s="36" t="s">
        <v>19</v>
      </c>
    </row>
    <row r="2" spans="2:16" ht="26.25" x14ac:dyDescent="0.15">
      <c r="B2" s="282" t="str">
        <f>'4月'!B2:P2</f>
        <v>○○児童クラブ　出勤簿（実績）</v>
      </c>
      <c r="C2" s="282"/>
      <c r="D2" s="282"/>
      <c r="E2" s="282"/>
      <c r="F2" s="282"/>
      <c r="G2" s="282"/>
      <c r="H2" s="282"/>
      <c r="I2" s="282"/>
      <c r="J2" s="282"/>
      <c r="K2" s="282"/>
      <c r="L2" s="282"/>
      <c r="M2" s="282"/>
      <c r="N2" s="282"/>
      <c r="O2" s="282"/>
      <c r="P2" s="282"/>
    </row>
    <row r="3" spans="2:16" ht="8.25" customHeight="1" x14ac:dyDescent="0.15">
      <c r="B3" s="99"/>
      <c r="C3" s="99"/>
      <c r="D3" s="99"/>
      <c r="E3" s="99"/>
      <c r="F3" s="99"/>
      <c r="G3" s="99"/>
      <c r="H3" s="99"/>
      <c r="I3" s="99"/>
      <c r="J3" s="99"/>
      <c r="K3" s="99"/>
      <c r="L3" s="99"/>
      <c r="M3" s="99"/>
      <c r="N3" s="99"/>
      <c r="O3" s="99"/>
      <c r="P3" s="99"/>
    </row>
    <row r="4" spans="2:16" ht="20.25" customHeight="1" x14ac:dyDescent="0.15">
      <c r="B4" s="37" t="s">
        <v>33</v>
      </c>
      <c r="C4" s="99"/>
      <c r="D4" s="99"/>
      <c r="E4" s="99"/>
      <c r="F4" s="253" t="s">
        <v>132</v>
      </c>
      <c r="G4" s="254"/>
      <c r="H4" s="255"/>
      <c r="I4" s="256"/>
      <c r="J4" s="257"/>
      <c r="K4" s="268" t="s">
        <v>124</v>
      </c>
      <c r="L4" s="269"/>
      <c r="M4" s="269"/>
      <c r="N4" s="270"/>
      <c r="O4" s="283">
        <f>'4月'!O4:P4</f>
        <v>0</v>
      </c>
      <c r="P4" s="284"/>
    </row>
    <row r="5" spans="2:16" ht="7.5" customHeight="1" x14ac:dyDescent="0.15"/>
    <row r="6" spans="2:16" ht="24.75" customHeight="1" x14ac:dyDescent="0.15">
      <c r="B6" s="234" t="s">
        <v>0</v>
      </c>
      <c r="C6" s="235"/>
      <c r="D6" s="250" t="s">
        <v>116</v>
      </c>
      <c r="E6" s="259"/>
      <c r="F6" s="259"/>
      <c r="G6" s="259"/>
      <c r="H6" s="259"/>
      <c r="I6" s="259"/>
      <c r="J6" s="259"/>
      <c r="K6" s="259"/>
      <c r="L6" s="259"/>
      <c r="M6" s="259"/>
      <c r="N6" s="259"/>
      <c r="O6" s="260" t="s">
        <v>114</v>
      </c>
      <c r="P6" s="261"/>
    </row>
    <row r="7" spans="2:16" ht="18" customHeight="1" x14ac:dyDescent="0.15">
      <c r="B7" s="236"/>
      <c r="C7" s="237"/>
      <c r="D7" s="251"/>
      <c r="E7" s="242" t="str">
        <f>IFERROR(VLOOKUP(E6,職員情報!$C$6:$D$25,2,FALSE),"")</f>
        <v/>
      </c>
      <c r="F7" s="243"/>
      <c r="G7" s="242" t="str">
        <f>IFERROR(VLOOKUP(G6,職員情報!$C$6:$D$25,2,FALSE),"")</f>
        <v/>
      </c>
      <c r="H7" s="243"/>
      <c r="I7" s="242" t="str">
        <f>IFERROR(VLOOKUP(I6,職員情報!$C$6:$D$25,2,FALSE),"")</f>
        <v/>
      </c>
      <c r="J7" s="243"/>
      <c r="K7" s="242" t="str">
        <f>IFERROR(VLOOKUP(K6,職員情報!$C$6:$D$25,2,FALSE),"")</f>
        <v/>
      </c>
      <c r="L7" s="243"/>
      <c r="M7" s="242" t="str">
        <f>IFERROR(VLOOKUP(M6,職員情報!$C$6:$D$25,2,FALSE),"")</f>
        <v/>
      </c>
      <c r="N7" s="243"/>
      <c r="O7" s="262"/>
      <c r="P7" s="263"/>
    </row>
    <row r="8" spans="2:16" ht="18" customHeight="1" x14ac:dyDescent="0.15">
      <c r="B8" s="238"/>
      <c r="C8" s="239"/>
      <c r="D8" s="252"/>
      <c r="E8" s="52" t="s">
        <v>4</v>
      </c>
      <c r="F8" s="125" t="s">
        <v>21</v>
      </c>
      <c r="G8" s="52" t="s">
        <v>4</v>
      </c>
      <c r="H8" s="125" t="s">
        <v>21</v>
      </c>
      <c r="I8" s="52" t="s">
        <v>4</v>
      </c>
      <c r="J8" s="125" t="s">
        <v>21</v>
      </c>
      <c r="K8" s="52" t="s">
        <v>4</v>
      </c>
      <c r="L8" s="125" t="s">
        <v>21</v>
      </c>
      <c r="M8" s="52" t="s">
        <v>4</v>
      </c>
      <c r="N8" s="125" t="s">
        <v>21</v>
      </c>
      <c r="O8" s="264"/>
      <c r="P8" s="265"/>
    </row>
    <row r="9" spans="2:16" ht="20.100000000000001" customHeight="1" x14ac:dyDescent="0.15">
      <c r="B9" s="39">
        <v>46023</v>
      </c>
      <c r="C9" s="53" t="str">
        <f>IF(B9="","",TEXT(B9,"aaa"))</f>
        <v>木</v>
      </c>
      <c r="D9" s="93" t="str">
        <f t="shared" ref="D9:D38" si="0">IF(C9="月","平日",IF(C9="火","平日",IF(C9="水","平日",IF(C9="木","平日",IF(C9="金","平日",IF(C9="土","土曜日",IF(C9="日","　","")))))))</f>
        <v>平日</v>
      </c>
      <c r="E9" s="40"/>
      <c r="F9" s="41" t="str">
        <f>IFERROR(VLOOKUP(E9&amp;$D9,勤務時間!$B$2:$C$61,2,FALSE),"")</f>
        <v/>
      </c>
      <c r="G9" s="40"/>
      <c r="H9" s="41" t="str">
        <f>IFERROR(VLOOKUP(G9&amp;$D9,勤務時間!$B$2:$C$61,2,FALSE),"")</f>
        <v/>
      </c>
      <c r="I9" s="40"/>
      <c r="J9" s="41" t="str">
        <f>IFERROR(VLOOKUP(I9&amp;$D9,勤務時間!$B$2:$C$61,2,FALSE),"")</f>
        <v/>
      </c>
      <c r="K9" s="40"/>
      <c r="L9" s="41" t="str">
        <f>IFERROR(VLOOKUP(K9&amp;$D9,勤務時間!$B$2:$C$61,2,FALSE),"")</f>
        <v/>
      </c>
      <c r="M9" s="40"/>
      <c r="N9" s="41" t="str">
        <f>IFERROR(VLOOKUP(M9&amp;$D9,勤務時間!$B$2:$C$61,2,FALSE),"")</f>
        <v/>
      </c>
      <c r="O9" s="244"/>
      <c r="P9" s="245"/>
    </row>
    <row r="10" spans="2:16" ht="20.100000000000001" customHeight="1" x14ac:dyDescent="0.15">
      <c r="B10" s="42">
        <f>B9+1</f>
        <v>46024</v>
      </c>
      <c r="C10" s="43" t="str">
        <f t="shared" ref="C10:C38" si="1">IF(B10="","",TEXT(B10,"aaa"))</f>
        <v>金</v>
      </c>
      <c r="D10" s="93" t="str">
        <f t="shared" si="0"/>
        <v>平日</v>
      </c>
      <c r="E10" s="44"/>
      <c r="F10" s="41" t="str">
        <f>IFERROR(VLOOKUP(E10&amp;$D10,勤務時間!$B$2:$C$61,2,FALSE),"")</f>
        <v/>
      </c>
      <c r="G10" s="44"/>
      <c r="H10" s="41" t="str">
        <f>IFERROR(VLOOKUP(G10&amp;$D10,勤務時間!$B$2:$C$61,2,FALSE),"")</f>
        <v/>
      </c>
      <c r="I10" s="44"/>
      <c r="J10" s="41" t="str">
        <f>IFERROR(VLOOKUP(I10&amp;$D10,勤務時間!$B$2:$C$61,2,FALSE),"")</f>
        <v/>
      </c>
      <c r="K10" s="44"/>
      <c r="L10" s="41" t="str">
        <f>IFERROR(VLOOKUP(K10&amp;$D10,勤務時間!$B$2:$C$61,2,FALSE),"")</f>
        <v/>
      </c>
      <c r="M10" s="44"/>
      <c r="N10" s="41" t="str">
        <f>IFERROR(VLOOKUP(M10&amp;$D10,勤務時間!$B$2:$C$61,2,FALSE),"")</f>
        <v/>
      </c>
      <c r="O10" s="246"/>
      <c r="P10" s="247"/>
    </row>
    <row r="11" spans="2:16" ht="20.100000000000001" customHeight="1" x14ac:dyDescent="0.15">
      <c r="B11" s="42">
        <f t="shared" ref="B11:B38" si="2">B10+1</f>
        <v>46025</v>
      </c>
      <c r="C11" s="43" t="str">
        <f>IF(B11="","",TEXT(B11,"aaa"))</f>
        <v>土</v>
      </c>
      <c r="D11" s="93" t="str">
        <f t="shared" si="0"/>
        <v>土曜日</v>
      </c>
      <c r="E11" s="40"/>
      <c r="F11" s="41" t="str">
        <f>IFERROR(VLOOKUP(E11&amp;$D11,勤務時間!$B$2:$C$61,2,FALSE),"")</f>
        <v/>
      </c>
      <c r="G11" s="40"/>
      <c r="H11" s="41" t="str">
        <f>IFERROR(VLOOKUP(G11&amp;$D11,勤務時間!$B$2:$C$61,2,FALSE),"")</f>
        <v/>
      </c>
      <c r="I11" s="40"/>
      <c r="J11" s="41" t="str">
        <f>IFERROR(VLOOKUP(I11&amp;$D11,勤務時間!$B$2:$C$61,2,FALSE),"")</f>
        <v/>
      </c>
      <c r="K11" s="40"/>
      <c r="L11" s="41" t="str">
        <f>IFERROR(VLOOKUP(K11&amp;$D11,勤務時間!$B$2:$C$61,2,FALSE),"")</f>
        <v/>
      </c>
      <c r="M11" s="40"/>
      <c r="N11" s="41" t="str">
        <f>IFERROR(VLOOKUP(M11&amp;$D11,勤務時間!$B$2:$C$61,2,FALSE),"")</f>
        <v/>
      </c>
      <c r="O11" s="246"/>
      <c r="P11" s="247"/>
    </row>
    <row r="12" spans="2:16" ht="20.100000000000001" customHeight="1" x14ac:dyDescent="0.15">
      <c r="B12" s="42">
        <f t="shared" si="2"/>
        <v>46026</v>
      </c>
      <c r="C12" s="43" t="str">
        <f t="shared" si="1"/>
        <v>日</v>
      </c>
      <c r="D12" s="93" t="str">
        <f t="shared" si="0"/>
        <v>　</v>
      </c>
      <c r="E12" s="40"/>
      <c r="F12" s="41" t="str">
        <f>IFERROR(VLOOKUP(E12&amp;$D12,勤務時間!$B$2:$C$61,2,FALSE),"")</f>
        <v/>
      </c>
      <c r="G12" s="40"/>
      <c r="H12" s="41" t="str">
        <f>IFERROR(VLOOKUP(G12&amp;$D12,勤務時間!$B$2:$C$61,2,FALSE),"")</f>
        <v/>
      </c>
      <c r="I12" s="40"/>
      <c r="J12" s="41" t="str">
        <f>IFERROR(VLOOKUP(I12&amp;$D12,勤務時間!$B$2:$C$61,2,FALSE),"")</f>
        <v/>
      </c>
      <c r="K12" s="40"/>
      <c r="L12" s="41" t="str">
        <f>IFERROR(VLOOKUP(K12&amp;$D12,勤務時間!$B$2:$C$61,2,FALSE),"")</f>
        <v/>
      </c>
      <c r="M12" s="40"/>
      <c r="N12" s="41" t="str">
        <f>IFERROR(VLOOKUP(M12&amp;$D12,勤務時間!$B$2:$C$61,2,FALSE),"")</f>
        <v/>
      </c>
      <c r="O12" s="246"/>
      <c r="P12" s="247"/>
    </row>
    <row r="13" spans="2:16" ht="20.100000000000001" customHeight="1" x14ac:dyDescent="0.15">
      <c r="B13" s="42">
        <f t="shared" si="2"/>
        <v>46027</v>
      </c>
      <c r="C13" s="43" t="str">
        <f t="shared" si="1"/>
        <v>月</v>
      </c>
      <c r="D13" s="93" t="str">
        <f t="shared" si="0"/>
        <v>平日</v>
      </c>
      <c r="E13" s="44"/>
      <c r="F13" s="45" t="str">
        <f>IFERROR(VLOOKUP(E13&amp;$D13,勤務時間!$B$2:$C$61,2,FALSE),"")</f>
        <v/>
      </c>
      <c r="G13" s="44"/>
      <c r="H13" s="45" t="str">
        <f>IFERROR(VLOOKUP(G13&amp;$D13,勤務時間!$B$2:$C$61,2,FALSE),"")</f>
        <v/>
      </c>
      <c r="I13" s="44"/>
      <c r="J13" s="45" t="str">
        <f>IFERROR(VLOOKUP(I13&amp;$D13,勤務時間!$B$2:$C$61,2,FALSE),"")</f>
        <v/>
      </c>
      <c r="K13" s="44"/>
      <c r="L13" s="45" t="str">
        <f>IFERROR(VLOOKUP(K13&amp;$D13,勤務時間!$B$2:$C$61,2,FALSE),"")</f>
        <v/>
      </c>
      <c r="M13" s="44"/>
      <c r="N13" s="45" t="str">
        <f>IFERROR(VLOOKUP(M13&amp;$D13,勤務時間!$B$2:$C$61,2,FALSE),"")</f>
        <v/>
      </c>
      <c r="O13" s="246"/>
      <c r="P13" s="247"/>
    </row>
    <row r="14" spans="2:16" ht="20.100000000000001" customHeight="1" x14ac:dyDescent="0.15">
      <c r="B14" s="42">
        <f t="shared" si="2"/>
        <v>46028</v>
      </c>
      <c r="C14" s="43" t="str">
        <f>IF(B14="","",TEXT(B14,"aaa"))</f>
        <v>火</v>
      </c>
      <c r="D14" s="93" t="str">
        <f t="shared" si="0"/>
        <v>平日</v>
      </c>
      <c r="E14" s="44"/>
      <c r="F14" s="45" t="str">
        <f>IFERROR(VLOOKUP(E14&amp;$D14,勤務時間!$B$2:$C$61,2,FALSE),"")</f>
        <v/>
      </c>
      <c r="G14" s="44"/>
      <c r="H14" s="45" t="str">
        <f>IFERROR(VLOOKUP(G14&amp;$D14,勤務時間!$B$2:$C$61,2,FALSE),"")</f>
        <v/>
      </c>
      <c r="I14" s="44"/>
      <c r="J14" s="45" t="str">
        <f>IFERROR(VLOOKUP(I14&amp;$D14,勤務時間!$B$2:$C$61,2,FALSE),"")</f>
        <v/>
      </c>
      <c r="K14" s="44"/>
      <c r="L14" s="45" t="str">
        <f>IFERROR(VLOOKUP(K14&amp;$D14,勤務時間!$B$2:$C$61,2,FALSE),"")</f>
        <v/>
      </c>
      <c r="M14" s="44"/>
      <c r="N14" s="45" t="str">
        <f>IFERROR(VLOOKUP(M14&amp;$D14,勤務時間!$B$2:$C$61,2,FALSE),"")</f>
        <v/>
      </c>
      <c r="O14" s="246"/>
      <c r="P14" s="247"/>
    </row>
    <row r="15" spans="2:16" ht="20.100000000000001" customHeight="1" x14ac:dyDescent="0.15">
      <c r="B15" s="42">
        <f t="shared" si="2"/>
        <v>46029</v>
      </c>
      <c r="C15" s="43" t="str">
        <f t="shared" si="1"/>
        <v>水</v>
      </c>
      <c r="D15" s="93" t="str">
        <f t="shared" si="0"/>
        <v>平日</v>
      </c>
      <c r="E15" s="44"/>
      <c r="F15" s="45" t="str">
        <f>IFERROR(VLOOKUP(E15&amp;$D15,勤務時間!$B$2:$C$61,2,FALSE),"")</f>
        <v/>
      </c>
      <c r="G15" s="44"/>
      <c r="H15" s="45" t="str">
        <f>IFERROR(VLOOKUP(G15&amp;$D15,勤務時間!$B$2:$C$61,2,FALSE),"")</f>
        <v/>
      </c>
      <c r="I15" s="44"/>
      <c r="J15" s="45" t="str">
        <f>IFERROR(VLOOKUP(I15&amp;$D15,勤務時間!$B$2:$C$61,2,FALSE),"")</f>
        <v/>
      </c>
      <c r="K15" s="44"/>
      <c r="L15" s="45" t="str">
        <f>IFERROR(VLOOKUP(K15&amp;$D15,勤務時間!$B$2:$C$61,2,FALSE),"")</f>
        <v/>
      </c>
      <c r="M15" s="44"/>
      <c r="N15" s="45" t="str">
        <f>IFERROR(VLOOKUP(M15&amp;$D15,勤務時間!$B$2:$C$61,2,FALSE),"")</f>
        <v/>
      </c>
      <c r="O15" s="246"/>
      <c r="P15" s="247"/>
    </row>
    <row r="16" spans="2:16" ht="20.100000000000001" customHeight="1" x14ac:dyDescent="0.15">
      <c r="B16" s="42">
        <f t="shared" si="2"/>
        <v>46030</v>
      </c>
      <c r="C16" s="43" t="str">
        <f t="shared" si="1"/>
        <v>木</v>
      </c>
      <c r="D16" s="93" t="str">
        <f t="shared" si="0"/>
        <v>平日</v>
      </c>
      <c r="E16" s="44"/>
      <c r="F16" s="45" t="str">
        <f>IFERROR(VLOOKUP(E16&amp;$D16,勤務時間!$B$2:$C$61,2,FALSE),"")</f>
        <v/>
      </c>
      <c r="G16" s="44"/>
      <c r="H16" s="45" t="str">
        <f>IFERROR(VLOOKUP(G16&amp;$D16,勤務時間!$B$2:$C$61,2,FALSE),"")</f>
        <v/>
      </c>
      <c r="I16" s="44"/>
      <c r="J16" s="45" t="str">
        <f>IFERROR(VLOOKUP(I16&amp;$D16,勤務時間!$B$2:$C$61,2,FALSE),"")</f>
        <v/>
      </c>
      <c r="K16" s="44"/>
      <c r="L16" s="45" t="str">
        <f>IFERROR(VLOOKUP(K16&amp;$D16,勤務時間!$B$2:$C$61,2,FALSE),"")</f>
        <v/>
      </c>
      <c r="M16" s="44"/>
      <c r="N16" s="45" t="str">
        <f>IFERROR(VLOOKUP(M16&amp;$D16,勤務時間!$B$2:$C$61,2,FALSE),"")</f>
        <v/>
      </c>
      <c r="O16" s="246"/>
      <c r="P16" s="247"/>
    </row>
    <row r="17" spans="2:16" ht="20.100000000000001" customHeight="1" x14ac:dyDescent="0.15">
      <c r="B17" s="42">
        <f t="shared" si="2"/>
        <v>46031</v>
      </c>
      <c r="C17" s="43" t="str">
        <f t="shared" si="1"/>
        <v>金</v>
      </c>
      <c r="D17" s="93" t="str">
        <f t="shared" si="0"/>
        <v>平日</v>
      </c>
      <c r="E17" s="44"/>
      <c r="F17" s="45" t="str">
        <f>IFERROR(VLOOKUP(E17&amp;$D17,勤務時間!$B$2:$C$61,2,FALSE),"")</f>
        <v/>
      </c>
      <c r="G17" s="44"/>
      <c r="H17" s="45" t="str">
        <f>IFERROR(VLOOKUP(G17&amp;$D17,勤務時間!$B$2:$C$61,2,FALSE),"")</f>
        <v/>
      </c>
      <c r="I17" s="44"/>
      <c r="J17" s="45" t="str">
        <f>IFERROR(VLOOKUP(I17&amp;$D17,勤務時間!$B$2:$C$61,2,FALSE),"")</f>
        <v/>
      </c>
      <c r="K17" s="44"/>
      <c r="L17" s="45" t="str">
        <f>IFERROR(VLOOKUP(K17&amp;$D17,勤務時間!$B$2:$C$61,2,FALSE),"")</f>
        <v/>
      </c>
      <c r="M17" s="44"/>
      <c r="N17" s="45" t="str">
        <f>IFERROR(VLOOKUP(M17&amp;$D17,勤務時間!$B$2:$C$61,2,FALSE),"")</f>
        <v/>
      </c>
      <c r="O17" s="246"/>
      <c r="P17" s="247"/>
    </row>
    <row r="18" spans="2:16" ht="20.100000000000001" customHeight="1" x14ac:dyDescent="0.15">
      <c r="B18" s="42">
        <f t="shared" si="2"/>
        <v>46032</v>
      </c>
      <c r="C18" s="43" t="str">
        <f t="shared" si="1"/>
        <v>土</v>
      </c>
      <c r="D18" s="93" t="str">
        <f t="shared" si="0"/>
        <v>土曜日</v>
      </c>
      <c r="E18" s="44"/>
      <c r="F18" s="45" t="str">
        <f>IFERROR(VLOOKUP(E18&amp;$D18,勤務時間!$B$2:$C$61,2,FALSE),"")</f>
        <v/>
      </c>
      <c r="G18" s="44"/>
      <c r="H18" s="45" t="str">
        <f>IFERROR(VLOOKUP(G18&amp;$D18,勤務時間!$B$2:$C$61,2,FALSE),"")</f>
        <v/>
      </c>
      <c r="I18" s="44"/>
      <c r="J18" s="45" t="str">
        <f>IFERROR(VLOOKUP(I18&amp;$D18,勤務時間!$B$2:$C$61,2,FALSE),"")</f>
        <v/>
      </c>
      <c r="K18" s="44"/>
      <c r="L18" s="45" t="str">
        <f>IFERROR(VLOOKUP(K18&amp;$D18,勤務時間!$B$2:$C$61,2,FALSE),"")</f>
        <v/>
      </c>
      <c r="M18" s="44"/>
      <c r="N18" s="45" t="str">
        <f>IFERROR(VLOOKUP(M18&amp;$D18,勤務時間!$B$2:$C$61,2,FALSE),"")</f>
        <v/>
      </c>
      <c r="O18" s="246"/>
      <c r="P18" s="247"/>
    </row>
    <row r="19" spans="2:16" ht="20.100000000000001" customHeight="1" x14ac:dyDescent="0.15">
      <c r="B19" s="42">
        <f t="shared" si="2"/>
        <v>46033</v>
      </c>
      <c r="C19" s="43" t="str">
        <f t="shared" si="1"/>
        <v>日</v>
      </c>
      <c r="D19" s="93" t="str">
        <f t="shared" si="0"/>
        <v>　</v>
      </c>
      <c r="E19" s="44"/>
      <c r="F19" s="45" t="str">
        <f>IFERROR(VLOOKUP(E19&amp;$D19,勤務時間!$B$2:$C$61,2,FALSE),"")</f>
        <v/>
      </c>
      <c r="G19" s="44"/>
      <c r="H19" s="45" t="str">
        <f>IFERROR(VLOOKUP(G19&amp;$D19,勤務時間!$B$2:$C$61,2,FALSE),"")</f>
        <v/>
      </c>
      <c r="I19" s="44"/>
      <c r="J19" s="45" t="str">
        <f>IFERROR(VLOOKUP(I19&amp;$D19,勤務時間!$B$2:$C$61,2,FALSE),"")</f>
        <v/>
      </c>
      <c r="K19" s="44"/>
      <c r="L19" s="45" t="str">
        <f>IFERROR(VLOOKUP(K19&amp;$D19,勤務時間!$B$2:$C$61,2,FALSE),"")</f>
        <v/>
      </c>
      <c r="M19" s="44"/>
      <c r="N19" s="45" t="str">
        <f>IFERROR(VLOOKUP(M19&amp;$D19,勤務時間!$B$2:$C$61,2,FALSE),"")</f>
        <v/>
      </c>
      <c r="O19" s="246"/>
      <c r="P19" s="247"/>
    </row>
    <row r="20" spans="2:16" ht="20.100000000000001" customHeight="1" x14ac:dyDescent="0.15">
      <c r="B20" s="42">
        <f t="shared" si="2"/>
        <v>46034</v>
      </c>
      <c r="C20" s="43" t="str">
        <f t="shared" si="1"/>
        <v>月</v>
      </c>
      <c r="D20" s="93" t="str">
        <f t="shared" si="0"/>
        <v>平日</v>
      </c>
      <c r="E20" s="44"/>
      <c r="F20" s="45" t="str">
        <f>IFERROR(VLOOKUP(E20&amp;$D20,勤務時間!$B$2:$C$61,2,FALSE),"")</f>
        <v/>
      </c>
      <c r="G20" s="44"/>
      <c r="H20" s="45" t="str">
        <f>IFERROR(VLOOKUP(G20&amp;$D20,勤務時間!$B$2:$C$61,2,FALSE),"")</f>
        <v/>
      </c>
      <c r="I20" s="44"/>
      <c r="J20" s="45" t="str">
        <f>IFERROR(VLOOKUP(I20&amp;$D20,勤務時間!$B$2:$C$61,2,FALSE),"")</f>
        <v/>
      </c>
      <c r="K20" s="44"/>
      <c r="L20" s="45" t="str">
        <f>IFERROR(VLOOKUP(K20&amp;$D20,勤務時間!$B$2:$C$61,2,FALSE),"")</f>
        <v/>
      </c>
      <c r="M20" s="44"/>
      <c r="N20" s="45" t="str">
        <f>IFERROR(VLOOKUP(M20&amp;$D20,勤務時間!$B$2:$C$61,2,FALSE),"")</f>
        <v/>
      </c>
      <c r="O20" s="246"/>
      <c r="P20" s="247"/>
    </row>
    <row r="21" spans="2:16" ht="20.100000000000001" customHeight="1" x14ac:dyDescent="0.15">
      <c r="B21" s="42">
        <f t="shared" si="2"/>
        <v>46035</v>
      </c>
      <c r="C21" s="43" t="str">
        <f t="shared" si="1"/>
        <v>火</v>
      </c>
      <c r="D21" s="93" t="str">
        <f t="shared" si="0"/>
        <v>平日</v>
      </c>
      <c r="E21" s="44"/>
      <c r="F21" s="45" t="str">
        <f>IFERROR(VLOOKUP(E21&amp;$D21,勤務時間!$B$2:$C$61,2,FALSE),"")</f>
        <v/>
      </c>
      <c r="G21" s="44"/>
      <c r="H21" s="45" t="str">
        <f>IFERROR(VLOOKUP(G21&amp;$D21,勤務時間!$B$2:$C$61,2,FALSE),"")</f>
        <v/>
      </c>
      <c r="I21" s="44"/>
      <c r="J21" s="45" t="str">
        <f>IFERROR(VLOOKUP(I21&amp;$D21,勤務時間!$B$2:$C$61,2,FALSE),"")</f>
        <v/>
      </c>
      <c r="K21" s="44"/>
      <c r="L21" s="45" t="str">
        <f>IFERROR(VLOOKUP(K21&amp;$D21,勤務時間!$B$2:$C$61,2,FALSE),"")</f>
        <v/>
      </c>
      <c r="M21" s="44"/>
      <c r="N21" s="45" t="str">
        <f>IFERROR(VLOOKUP(M21&amp;$D21,勤務時間!$B$2:$C$61,2,FALSE),"")</f>
        <v/>
      </c>
      <c r="O21" s="246"/>
      <c r="P21" s="247"/>
    </row>
    <row r="22" spans="2:16" ht="20.100000000000001" customHeight="1" x14ac:dyDescent="0.15">
      <c r="B22" s="42">
        <f t="shared" si="2"/>
        <v>46036</v>
      </c>
      <c r="C22" s="43" t="str">
        <f t="shared" si="1"/>
        <v>水</v>
      </c>
      <c r="D22" s="93" t="str">
        <f t="shared" si="0"/>
        <v>平日</v>
      </c>
      <c r="E22" s="44"/>
      <c r="F22" s="45" t="str">
        <f>IFERROR(VLOOKUP(E22&amp;$D22,勤務時間!$B$2:$C$61,2,FALSE),"")</f>
        <v/>
      </c>
      <c r="G22" s="44"/>
      <c r="H22" s="45" t="str">
        <f>IFERROR(VLOOKUP(G22&amp;$D22,勤務時間!$B$2:$C$61,2,FALSE),"")</f>
        <v/>
      </c>
      <c r="I22" s="44"/>
      <c r="J22" s="45" t="str">
        <f>IFERROR(VLOOKUP(I22&amp;$D22,勤務時間!$B$2:$C$61,2,FALSE),"")</f>
        <v/>
      </c>
      <c r="K22" s="44"/>
      <c r="L22" s="45" t="str">
        <f>IFERROR(VLOOKUP(K22&amp;$D22,勤務時間!$B$2:$C$61,2,FALSE),"")</f>
        <v/>
      </c>
      <c r="M22" s="44"/>
      <c r="N22" s="45" t="str">
        <f>IFERROR(VLOOKUP(M22&amp;$D22,勤務時間!$B$2:$C$61,2,FALSE),"")</f>
        <v/>
      </c>
      <c r="O22" s="246"/>
      <c r="P22" s="247"/>
    </row>
    <row r="23" spans="2:16" ht="20.100000000000001" customHeight="1" x14ac:dyDescent="0.15">
      <c r="B23" s="42">
        <f t="shared" si="2"/>
        <v>46037</v>
      </c>
      <c r="C23" s="43" t="str">
        <f t="shared" si="1"/>
        <v>木</v>
      </c>
      <c r="D23" s="93" t="str">
        <f t="shared" si="0"/>
        <v>平日</v>
      </c>
      <c r="E23" s="44"/>
      <c r="F23" s="45" t="str">
        <f>IFERROR(VLOOKUP(E23&amp;$D23,勤務時間!$B$2:$C$61,2,FALSE),"")</f>
        <v/>
      </c>
      <c r="G23" s="44"/>
      <c r="H23" s="45" t="str">
        <f>IFERROR(VLOOKUP(G23&amp;$D23,勤務時間!$B$2:$C$61,2,FALSE),"")</f>
        <v/>
      </c>
      <c r="I23" s="44"/>
      <c r="J23" s="45" t="str">
        <f>IFERROR(VLOOKUP(I23&amp;$D23,勤務時間!$B$2:$C$61,2,FALSE),"")</f>
        <v/>
      </c>
      <c r="K23" s="44"/>
      <c r="L23" s="45" t="str">
        <f>IFERROR(VLOOKUP(K23&amp;$D23,勤務時間!$B$2:$C$61,2,FALSE),"")</f>
        <v/>
      </c>
      <c r="M23" s="44"/>
      <c r="N23" s="45" t="str">
        <f>IFERROR(VLOOKUP(M23&amp;$D23,勤務時間!$B$2:$C$61,2,FALSE),"")</f>
        <v/>
      </c>
      <c r="O23" s="246"/>
      <c r="P23" s="247"/>
    </row>
    <row r="24" spans="2:16" ht="20.100000000000001" customHeight="1" x14ac:dyDescent="0.15">
      <c r="B24" s="42">
        <f t="shared" si="2"/>
        <v>46038</v>
      </c>
      <c r="C24" s="43" t="str">
        <f t="shared" si="1"/>
        <v>金</v>
      </c>
      <c r="D24" s="93" t="str">
        <f t="shared" si="0"/>
        <v>平日</v>
      </c>
      <c r="E24" s="44"/>
      <c r="F24" s="45" t="str">
        <f>IFERROR(VLOOKUP(E24&amp;$D24,勤務時間!$B$2:$C$61,2,FALSE),"")</f>
        <v/>
      </c>
      <c r="G24" s="44"/>
      <c r="H24" s="45" t="str">
        <f>IFERROR(VLOOKUP(G24&amp;$D24,勤務時間!$B$2:$C$61,2,FALSE),"")</f>
        <v/>
      </c>
      <c r="I24" s="44"/>
      <c r="J24" s="45" t="str">
        <f>IFERROR(VLOOKUP(I24&amp;$D24,勤務時間!$B$2:$C$61,2,FALSE),"")</f>
        <v/>
      </c>
      <c r="K24" s="44"/>
      <c r="L24" s="45" t="str">
        <f>IFERROR(VLOOKUP(K24&amp;$D24,勤務時間!$B$2:$C$61,2,FALSE),"")</f>
        <v/>
      </c>
      <c r="M24" s="44"/>
      <c r="N24" s="45" t="str">
        <f>IFERROR(VLOOKUP(M24&amp;$D24,勤務時間!$B$2:$C$61,2,FALSE),"")</f>
        <v/>
      </c>
      <c r="O24" s="246"/>
      <c r="P24" s="247"/>
    </row>
    <row r="25" spans="2:16" ht="20.100000000000001" customHeight="1" x14ac:dyDescent="0.15">
      <c r="B25" s="42">
        <f t="shared" si="2"/>
        <v>46039</v>
      </c>
      <c r="C25" s="43" t="str">
        <f t="shared" si="1"/>
        <v>土</v>
      </c>
      <c r="D25" s="93" t="str">
        <f t="shared" si="0"/>
        <v>土曜日</v>
      </c>
      <c r="E25" s="44"/>
      <c r="F25" s="45" t="str">
        <f>IFERROR(VLOOKUP(E25&amp;$D25,勤務時間!$B$2:$C$61,2,FALSE),"")</f>
        <v/>
      </c>
      <c r="G25" s="44"/>
      <c r="H25" s="45" t="str">
        <f>IFERROR(VLOOKUP(G25&amp;$D25,勤務時間!$B$2:$C$61,2,FALSE),"")</f>
        <v/>
      </c>
      <c r="I25" s="44"/>
      <c r="J25" s="45" t="str">
        <f>IFERROR(VLOOKUP(I25&amp;$D25,勤務時間!$B$2:$C$61,2,FALSE),"")</f>
        <v/>
      </c>
      <c r="K25" s="44"/>
      <c r="L25" s="45" t="str">
        <f>IFERROR(VLOOKUP(K25&amp;$D25,勤務時間!$B$2:$C$61,2,FALSE),"")</f>
        <v/>
      </c>
      <c r="M25" s="44"/>
      <c r="N25" s="45" t="str">
        <f>IFERROR(VLOOKUP(M25&amp;$D25,勤務時間!$B$2:$C$61,2,FALSE),"")</f>
        <v/>
      </c>
      <c r="O25" s="246"/>
      <c r="P25" s="247"/>
    </row>
    <row r="26" spans="2:16" ht="20.100000000000001" customHeight="1" x14ac:dyDescent="0.15">
      <c r="B26" s="42">
        <f t="shared" si="2"/>
        <v>46040</v>
      </c>
      <c r="C26" s="43" t="str">
        <f t="shared" si="1"/>
        <v>日</v>
      </c>
      <c r="D26" s="93" t="str">
        <f t="shared" si="0"/>
        <v>　</v>
      </c>
      <c r="E26" s="44"/>
      <c r="F26" s="45" t="str">
        <f>IFERROR(VLOOKUP(E26&amp;$D26,勤務時間!$B$2:$C$61,2,FALSE),"")</f>
        <v/>
      </c>
      <c r="G26" s="44"/>
      <c r="H26" s="45" t="str">
        <f>IFERROR(VLOOKUP(G26&amp;$D26,勤務時間!$B$2:$C$61,2,FALSE),"")</f>
        <v/>
      </c>
      <c r="I26" s="44"/>
      <c r="J26" s="45" t="str">
        <f>IFERROR(VLOOKUP(I26&amp;$D26,勤務時間!$B$2:$C$61,2,FALSE),"")</f>
        <v/>
      </c>
      <c r="K26" s="44"/>
      <c r="L26" s="45" t="str">
        <f>IFERROR(VLOOKUP(K26&amp;$D26,勤務時間!$B$2:$C$61,2,FALSE),"")</f>
        <v/>
      </c>
      <c r="M26" s="44"/>
      <c r="N26" s="45" t="str">
        <f>IFERROR(VLOOKUP(M26&amp;$D26,勤務時間!$B$2:$C$61,2,FALSE),"")</f>
        <v/>
      </c>
      <c r="O26" s="246"/>
      <c r="P26" s="247"/>
    </row>
    <row r="27" spans="2:16" ht="20.100000000000001" customHeight="1" x14ac:dyDescent="0.15">
      <c r="B27" s="42">
        <f t="shared" si="2"/>
        <v>46041</v>
      </c>
      <c r="C27" s="43" t="str">
        <f t="shared" si="1"/>
        <v>月</v>
      </c>
      <c r="D27" s="93" t="str">
        <f t="shared" si="0"/>
        <v>平日</v>
      </c>
      <c r="E27" s="44"/>
      <c r="F27" s="45" t="str">
        <f>IFERROR(VLOOKUP(E27&amp;$D27,勤務時間!$B$2:$C$61,2,FALSE),"")</f>
        <v/>
      </c>
      <c r="G27" s="44"/>
      <c r="H27" s="45" t="str">
        <f>IFERROR(VLOOKUP(G27&amp;$D27,勤務時間!$B$2:$C$61,2,FALSE),"")</f>
        <v/>
      </c>
      <c r="I27" s="44"/>
      <c r="J27" s="45" t="str">
        <f>IFERROR(VLOOKUP(I27&amp;$D27,勤務時間!$B$2:$C$61,2,FALSE),"")</f>
        <v/>
      </c>
      <c r="K27" s="44"/>
      <c r="L27" s="45" t="str">
        <f>IFERROR(VLOOKUP(K27&amp;$D27,勤務時間!$B$2:$C$61,2,FALSE),"")</f>
        <v/>
      </c>
      <c r="M27" s="44"/>
      <c r="N27" s="45" t="str">
        <f>IFERROR(VLOOKUP(M27&amp;$D27,勤務時間!$B$2:$C$61,2,FALSE),"")</f>
        <v/>
      </c>
      <c r="O27" s="246"/>
      <c r="P27" s="247"/>
    </row>
    <row r="28" spans="2:16" ht="20.100000000000001" customHeight="1" x14ac:dyDescent="0.15">
      <c r="B28" s="42">
        <f t="shared" si="2"/>
        <v>46042</v>
      </c>
      <c r="C28" s="43" t="str">
        <f t="shared" si="1"/>
        <v>火</v>
      </c>
      <c r="D28" s="93" t="str">
        <f t="shared" si="0"/>
        <v>平日</v>
      </c>
      <c r="E28" s="44"/>
      <c r="F28" s="45" t="str">
        <f>IFERROR(VLOOKUP(E28&amp;$D28,勤務時間!$B$2:$C$61,2,FALSE),"")</f>
        <v/>
      </c>
      <c r="G28" s="44"/>
      <c r="H28" s="45" t="str">
        <f>IFERROR(VLOOKUP(G28&amp;$D28,勤務時間!$B$2:$C$61,2,FALSE),"")</f>
        <v/>
      </c>
      <c r="I28" s="44"/>
      <c r="J28" s="45" t="str">
        <f>IFERROR(VLOOKUP(I28&amp;$D28,勤務時間!$B$2:$C$61,2,FALSE),"")</f>
        <v/>
      </c>
      <c r="K28" s="44"/>
      <c r="L28" s="45" t="str">
        <f>IFERROR(VLOOKUP(K28&amp;$D28,勤務時間!$B$2:$C$61,2,FALSE),"")</f>
        <v/>
      </c>
      <c r="M28" s="44"/>
      <c r="N28" s="45" t="str">
        <f>IFERROR(VLOOKUP(M28&amp;$D28,勤務時間!$B$2:$C$61,2,FALSE),"")</f>
        <v/>
      </c>
      <c r="O28" s="246"/>
      <c r="P28" s="247"/>
    </row>
    <row r="29" spans="2:16" ht="20.100000000000001" customHeight="1" x14ac:dyDescent="0.15">
      <c r="B29" s="42">
        <f t="shared" si="2"/>
        <v>46043</v>
      </c>
      <c r="C29" s="43" t="str">
        <f t="shared" si="1"/>
        <v>水</v>
      </c>
      <c r="D29" s="93" t="str">
        <f t="shared" si="0"/>
        <v>平日</v>
      </c>
      <c r="E29" s="44"/>
      <c r="F29" s="45" t="str">
        <f>IFERROR(VLOOKUP(E29&amp;$D29,勤務時間!$B$2:$C$61,2,FALSE),"")</f>
        <v/>
      </c>
      <c r="G29" s="44"/>
      <c r="H29" s="45" t="str">
        <f>IFERROR(VLOOKUP(G29&amp;$D29,勤務時間!$B$2:$C$61,2,FALSE),"")</f>
        <v/>
      </c>
      <c r="I29" s="44"/>
      <c r="J29" s="45" t="str">
        <f>IFERROR(VLOOKUP(I29&amp;$D29,勤務時間!$B$2:$C$61,2,FALSE),"")</f>
        <v/>
      </c>
      <c r="K29" s="44"/>
      <c r="L29" s="45" t="str">
        <f>IFERROR(VLOOKUP(K29&amp;$D29,勤務時間!$B$2:$C$61,2,FALSE),"")</f>
        <v/>
      </c>
      <c r="M29" s="44"/>
      <c r="N29" s="45" t="str">
        <f>IFERROR(VLOOKUP(M29&amp;$D29,勤務時間!$B$2:$C$61,2,FALSE),"")</f>
        <v/>
      </c>
      <c r="O29" s="246"/>
      <c r="P29" s="247"/>
    </row>
    <row r="30" spans="2:16" ht="20.100000000000001" customHeight="1" x14ac:dyDescent="0.15">
      <c r="B30" s="42">
        <f t="shared" si="2"/>
        <v>46044</v>
      </c>
      <c r="C30" s="43" t="str">
        <f t="shared" si="1"/>
        <v>木</v>
      </c>
      <c r="D30" s="93" t="str">
        <f t="shared" si="0"/>
        <v>平日</v>
      </c>
      <c r="E30" s="44"/>
      <c r="F30" s="45" t="str">
        <f>IFERROR(VLOOKUP(E30&amp;$D30,勤務時間!$B$2:$C$61,2,FALSE),"")</f>
        <v/>
      </c>
      <c r="G30" s="44"/>
      <c r="H30" s="45" t="str">
        <f>IFERROR(VLOOKUP(G30&amp;$D30,勤務時間!$B$2:$C$61,2,FALSE),"")</f>
        <v/>
      </c>
      <c r="I30" s="44"/>
      <c r="J30" s="45" t="str">
        <f>IFERROR(VLOOKUP(I30&amp;$D30,勤務時間!$B$2:$C$61,2,FALSE),"")</f>
        <v/>
      </c>
      <c r="K30" s="44"/>
      <c r="L30" s="45" t="str">
        <f>IFERROR(VLOOKUP(K30&amp;$D30,勤務時間!$B$2:$C$61,2,FALSE),"")</f>
        <v/>
      </c>
      <c r="M30" s="44"/>
      <c r="N30" s="45" t="str">
        <f>IFERROR(VLOOKUP(M30&amp;$D30,勤務時間!$B$2:$C$61,2,FALSE),"")</f>
        <v/>
      </c>
      <c r="O30" s="246"/>
      <c r="P30" s="247"/>
    </row>
    <row r="31" spans="2:16" ht="20.100000000000001" customHeight="1" x14ac:dyDescent="0.15">
      <c r="B31" s="42">
        <f t="shared" si="2"/>
        <v>46045</v>
      </c>
      <c r="C31" s="43" t="str">
        <f t="shared" si="1"/>
        <v>金</v>
      </c>
      <c r="D31" s="93" t="str">
        <f t="shared" si="0"/>
        <v>平日</v>
      </c>
      <c r="E31" s="44"/>
      <c r="F31" s="45" t="str">
        <f>IFERROR(VLOOKUP(E31&amp;$D31,勤務時間!$B$2:$C$61,2,FALSE),"")</f>
        <v/>
      </c>
      <c r="G31" s="44"/>
      <c r="H31" s="45" t="str">
        <f>IFERROR(VLOOKUP(G31&amp;$D31,勤務時間!$B$2:$C$61,2,FALSE),"")</f>
        <v/>
      </c>
      <c r="I31" s="44"/>
      <c r="J31" s="45" t="str">
        <f>IFERROR(VLOOKUP(I31&amp;$D31,勤務時間!$B$2:$C$61,2,FALSE),"")</f>
        <v/>
      </c>
      <c r="K31" s="44"/>
      <c r="L31" s="45" t="str">
        <f>IFERROR(VLOOKUP(K31&amp;$D31,勤務時間!$B$2:$C$61,2,FALSE),"")</f>
        <v/>
      </c>
      <c r="M31" s="44"/>
      <c r="N31" s="45" t="str">
        <f>IFERROR(VLOOKUP(M31&amp;$D31,勤務時間!$B$2:$C$61,2,FALSE),"")</f>
        <v/>
      </c>
      <c r="O31" s="246"/>
      <c r="P31" s="247"/>
    </row>
    <row r="32" spans="2:16" ht="20.100000000000001" customHeight="1" x14ac:dyDescent="0.15">
      <c r="B32" s="42">
        <f t="shared" si="2"/>
        <v>46046</v>
      </c>
      <c r="C32" s="43" t="str">
        <f t="shared" si="1"/>
        <v>土</v>
      </c>
      <c r="D32" s="93" t="str">
        <f t="shared" si="0"/>
        <v>土曜日</v>
      </c>
      <c r="E32" s="44"/>
      <c r="F32" s="45" t="str">
        <f>IFERROR(VLOOKUP(E32&amp;$D32,勤務時間!$B$2:$C$61,2,FALSE),"")</f>
        <v/>
      </c>
      <c r="G32" s="44"/>
      <c r="H32" s="45" t="str">
        <f>IFERROR(VLOOKUP(G32&amp;$D32,勤務時間!$B$2:$C$61,2,FALSE),"")</f>
        <v/>
      </c>
      <c r="I32" s="44"/>
      <c r="J32" s="45" t="str">
        <f>IFERROR(VLOOKUP(I32&amp;$D32,勤務時間!$B$2:$C$61,2,FALSE),"")</f>
        <v/>
      </c>
      <c r="K32" s="44"/>
      <c r="L32" s="45" t="str">
        <f>IFERROR(VLOOKUP(K32&amp;$D32,勤務時間!$B$2:$C$61,2,FALSE),"")</f>
        <v/>
      </c>
      <c r="M32" s="44"/>
      <c r="N32" s="45" t="str">
        <f>IFERROR(VLOOKUP(M32&amp;$D32,勤務時間!$B$2:$C$61,2,FALSE),"")</f>
        <v/>
      </c>
      <c r="O32" s="246"/>
      <c r="P32" s="247"/>
    </row>
    <row r="33" spans="2:16" ht="20.100000000000001" customHeight="1" x14ac:dyDescent="0.15">
      <c r="B33" s="42">
        <f t="shared" si="2"/>
        <v>46047</v>
      </c>
      <c r="C33" s="43" t="str">
        <f t="shared" si="1"/>
        <v>日</v>
      </c>
      <c r="D33" s="93" t="str">
        <f t="shared" si="0"/>
        <v>　</v>
      </c>
      <c r="E33" s="44"/>
      <c r="F33" s="45" t="str">
        <f>IFERROR(VLOOKUP(E33&amp;$D33,勤務時間!$B$2:$C$61,2,FALSE),"")</f>
        <v/>
      </c>
      <c r="G33" s="44"/>
      <c r="H33" s="45" t="str">
        <f>IFERROR(VLOOKUP(G33&amp;$D33,勤務時間!$B$2:$C$61,2,FALSE),"")</f>
        <v/>
      </c>
      <c r="I33" s="44"/>
      <c r="J33" s="45" t="str">
        <f>IFERROR(VLOOKUP(I33&amp;$D33,勤務時間!$B$2:$C$61,2,FALSE),"")</f>
        <v/>
      </c>
      <c r="K33" s="44"/>
      <c r="L33" s="45" t="str">
        <f>IFERROR(VLOOKUP(K33&amp;$D33,勤務時間!$B$2:$C$61,2,FALSE),"")</f>
        <v/>
      </c>
      <c r="M33" s="44"/>
      <c r="N33" s="45" t="str">
        <f>IFERROR(VLOOKUP(M33&amp;$D33,勤務時間!$B$2:$C$61,2,FALSE),"")</f>
        <v/>
      </c>
      <c r="O33" s="246"/>
      <c r="P33" s="247"/>
    </row>
    <row r="34" spans="2:16" ht="20.100000000000001" customHeight="1" x14ac:dyDescent="0.15">
      <c r="B34" s="42">
        <f t="shared" si="2"/>
        <v>46048</v>
      </c>
      <c r="C34" s="43" t="str">
        <f t="shared" si="1"/>
        <v>月</v>
      </c>
      <c r="D34" s="93" t="str">
        <f t="shared" si="0"/>
        <v>平日</v>
      </c>
      <c r="E34" s="44"/>
      <c r="F34" s="45" t="str">
        <f>IFERROR(VLOOKUP(E34&amp;$D34,勤務時間!$B$2:$C$61,2,FALSE),"")</f>
        <v/>
      </c>
      <c r="G34" s="44"/>
      <c r="H34" s="45" t="str">
        <f>IFERROR(VLOOKUP(G34&amp;$D34,勤務時間!$B$2:$C$61,2,FALSE),"")</f>
        <v/>
      </c>
      <c r="I34" s="44"/>
      <c r="J34" s="45" t="str">
        <f>IFERROR(VLOOKUP(I34&amp;$D34,勤務時間!$B$2:$C$61,2,FALSE),"")</f>
        <v/>
      </c>
      <c r="K34" s="44"/>
      <c r="L34" s="45" t="str">
        <f>IFERROR(VLOOKUP(K34&amp;$D34,勤務時間!$B$2:$C$61,2,FALSE),"")</f>
        <v/>
      </c>
      <c r="M34" s="44"/>
      <c r="N34" s="45" t="str">
        <f>IFERROR(VLOOKUP(M34&amp;$D34,勤務時間!$B$2:$C$61,2,FALSE),"")</f>
        <v/>
      </c>
      <c r="O34" s="246"/>
      <c r="P34" s="247"/>
    </row>
    <row r="35" spans="2:16" ht="20.100000000000001" customHeight="1" x14ac:dyDescent="0.15">
      <c r="B35" s="42">
        <f t="shared" si="2"/>
        <v>46049</v>
      </c>
      <c r="C35" s="43" t="str">
        <f t="shared" si="1"/>
        <v>火</v>
      </c>
      <c r="D35" s="93" t="str">
        <f t="shared" si="0"/>
        <v>平日</v>
      </c>
      <c r="E35" s="44"/>
      <c r="F35" s="45" t="str">
        <f>IFERROR(VLOOKUP(E35&amp;$D35,勤務時間!$B$2:$C$61,2,FALSE),"")</f>
        <v/>
      </c>
      <c r="G35" s="44"/>
      <c r="H35" s="45" t="str">
        <f>IFERROR(VLOOKUP(G35&amp;$D35,勤務時間!$B$2:$C$61,2,FALSE),"")</f>
        <v/>
      </c>
      <c r="I35" s="44"/>
      <c r="J35" s="45" t="str">
        <f>IFERROR(VLOOKUP(I35&amp;$D35,勤務時間!$B$2:$C$61,2,FALSE),"")</f>
        <v/>
      </c>
      <c r="K35" s="44"/>
      <c r="L35" s="45" t="str">
        <f>IFERROR(VLOOKUP(K35&amp;$D35,勤務時間!$B$2:$C$61,2,FALSE),"")</f>
        <v/>
      </c>
      <c r="M35" s="44"/>
      <c r="N35" s="45" t="str">
        <f>IFERROR(VLOOKUP(M35&amp;$D35,勤務時間!$B$2:$C$61,2,FALSE),"")</f>
        <v/>
      </c>
      <c r="O35" s="246"/>
      <c r="P35" s="247"/>
    </row>
    <row r="36" spans="2:16" ht="20.100000000000001" customHeight="1" x14ac:dyDescent="0.15">
      <c r="B36" s="42">
        <f t="shared" si="2"/>
        <v>46050</v>
      </c>
      <c r="C36" s="43" t="str">
        <f t="shared" si="1"/>
        <v>水</v>
      </c>
      <c r="D36" s="93" t="str">
        <f t="shared" si="0"/>
        <v>平日</v>
      </c>
      <c r="E36" s="44"/>
      <c r="F36" s="45" t="str">
        <f>IFERROR(VLOOKUP(E36&amp;$D36,勤務時間!$B$2:$C$61,2,FALSE),"")</f>
        <v/>
      </c>
      <c r="G36" s="44"/>
      <c r="H36" s="45" t="str">
        <f>IFERROR(VLOOKUP(G36&amp;$D36,勤務時間!$B$2:$C$61,2,FALSE),"")</f>
        <v/>
      </c>
      <c r="I36" s="44"/>
      <c r="J36" s="45" t="str">
        <f>IFERROR(VLOOKUP(I36&amp;$D36,勤務時間!$B$2:$C$61,2,FALSE),"")</f>
        <v/>
      </c>
      <c r="K36" s="44"/>
      <c r="L36" s="45" t="str">
        <f>IFERROR(VLOOKUP(K36&amp;$D36,勤務時間!$B$2:$C$61,2,FALSE),"")</f>
        <v/>
      </c>
      <c r="M36" s="44"/>
      <c r="N36" s="45" t="str">
        <f>IFERROR(VLOOKUP(M36&amp;$D36,勤務時間!$B$2:$C$61,2,FALSE),"")</f>
        <v/>
      </c>
      <c r="O36" s="246"/>
      <c r="P36" s="247"/>
    </row>
    <row r="37" spans="2:16" ht="20.100000000000001" customHeight="1" x14ac:dyDescent="0.15">
      <c r="B37" s="42">
        <f t="shared" si="2"/>
        <v>46051</v>
      </c>
      <c r="C37" s="43" t="str">
        <f t="shared" si="1"/>
        <v>木</v>
      </c>
      <c r="D37" s="93" t="str">
        <f t="shared" si="0"/>
        <v>平日</v>
      </c>
      <c r="E37" s="44"/>
      <c r="F37" s="45" t="str">
        <f>IFERROR(VLOOKUP(E37&amp;$D37,勤務時間!$B$2:$C$61,2,FALSE),"")</f>
        <v/>
      </c>
      <c r="G37" s="44"/>
      <c r="H37" s="45" t="str">
        <f>IFERROR(VLOOKUP(G37&amp;$D37,勤務時間!$B$2:$C$61,2,FALSE),"")</f>
        <v/>
      </c>
      <c r="I37" s="44"/>
      <c r="J37" s="45" t="str">
        <f>IFERROR(VLOOKUP(I37&amp;$D37,勤務時間!$B$2:$C$61,2,FALSE),"")</f>
        <v/>
      </c>
      <c r="K37" s="44"/>
      <c r="L37" s="45" t="str">
        <f>IFERROR(VLOOKUP(K37&amp;$D37,勤務時間!$B$2:$C$61,2,FALSE),"")</f>
        <v/>
      </c>
      <c r="M37" s="44"/>
      <c r="N37" s="45" t="str">
        <f>IFERROR(VLOOKUP(M37&amp;$D37,勤務時間!$B$2:$C$61,2,FALSE),"")</f>
        <v/>
      </c>
      <c r="O37" s="246"/>
      <c r="P37" s="247"/>
    </row>
    <row r="38" spans="2:16" ht="20.100000000000001" customHeight="1" x14ac:dyDescent="0.15">
      <c r="B38" s="42">
        <f t="shared" si="2"/>
        <v>46052</v>
      </c>
      <c r="C38" s="43" t="str">
        <f t="shared" si="1"/>
        <v>金</v>
      </c>
      <c r="D38" s="93" t="str">
        <f t="shared" si="0"/>
        <v>平日</v>
      </c>
      <c r="E38" s="44"/>
      <c r="F38" s="45" t="str">
        <f>IFERROR(VLOOKUP(E38&amp;$D38,勤務時間!$B$2:$C$61,2,FALSE),"")</f>
        <v/>
      </c>
      <c r="G38" s="44"/>
      <c r="H38" s="45" t="str">
        <f>IFERROR(VLOOKUP(G38&amp;$D38,勤務時間!$B$2:$C$61,2,FALSE),"")</f>
        <v/>
      </c>
      <c r="I38" s="44"/>
      <c r="J38" s="45" t="str">
        <f>IFERROR(VLOOKUP(I38&amp;$D38,勤務時間!$B$2:$C$61,2,FALSE),"")</f>
        <v/>
      </c>
      <c r="K38" s="44"/>
      <c r="L38" s="45" t="str">
        <f>IFERROR(VLOOKUP(K38&amp;$D38,勤務時間!$B$2:$C$61,2,FALSE),"")</f>
        <v/>
      </c>
      <c r="M38" s="44"/>
      <c r="N38" s="45" t="str">
        <f>IFERROR(VLOOKUP(M38&amp;$D38,勤務時間!$B$2:$C$61,2,FALSE),"")</f>
        <v/>
      </c>
      <c r="O38" s="246"/>
      <c r="P38" s="247"/>
    </row>
    <row r="39" spans="2:16" ht="20.100000000000001" customHeight="1" x14ac:dyDescent="0.15">
      <c r="B39" s="42">
        <f t="shared" ref="B39" si="3">B38+1</f>
        <v>46053</v>
      </c>
      <c r="C39" s="43" t="str">
        <f t="shared" ref="C39" si="4">IF(B39="","",TEXT(B39,"aaa"))</f>
        <v>土</v>
      </c>
      <c r="D39" s="93" t="str">
        <f t="shared" ref="D39" si="5">IF(C39="月","平日",IF(C39="火","平日",IF(C39="水","平日",IF(C39="木","平日",IF(C39="金","平日",IF(C39="土","土曜日",IF(C39="日","長期休暇","")))))))</f>
        <v>土曜日</v>
      </c>
      <c r="E39" s="48"/>
      <c r="F39" s="49" t="str">
        <f>IFERROR(VLOOKUP(E39&amp;$D39,勤務時間!$B$2:$C$61,2,FALSE),"")</f>
        <v/>
      </c>
      <c r="G39" s="48"/>
      <c r="H39" s="49" t="str">
        <f>IFERROR(VLOOKUP(G39&amp;$D39,勤務時間!$B$2:$C$61,2,FALSE),"")</f>
        <v/>
      </c>
      <c r="I39" s="48"/>
      <c r="J39" s="49" t="str">
        <f>IFERROR(VLOOKUP(I39&amp;$D39,勤務時間!$B$2:$C$61,2,FALSE),"")</f>
        <v/>
      </c>
      <c r="K39" s="48"/>
      <c r="L39" s="49" t="str">
        <f>IFERROR(VLOOKUP(K39&amp;$D39,勤務時間!$B$2:$C$61,2,FALSE),"")</f>
        <v/>
      </c>
      <c r="M39" s="48"/>
      <c r="N39" s="49" t="str">
        <f>IFERROR(VLOOKUP(M39&amp;$D39,勤務時間!$B$2:$C$61,2,FALSE),"")</f>
        <v/>
      </c>
      <c r="O39" s="271"/>
      <c r="P39" s="272"/>
    </row>
    <row r="40" spans="2:16" ht="24" customHeight="1" x14ac:dyDescent="0.15">
      <c r="B40" s="228" t="s">
        <v>34</v>
      </c>
      <c r="C40" s="248"/>
      <c r="D40" s="229"/>
      <c r="E40" s="240">
        <f>COUNTIF(E9:E39,"A")+COUNTIF(E9:E39,"B")+COUNTIF(E9:E39,"C")+COUNTIF(E9:E39,"D")+COUNTIF(E9:E39,"E")+COUNTIF(E9:E39,"F")+COUNTIF(E9:E39,"G")+COUNTIF(E9:E39,"H")+COUNTIF(E9:E39,"I")+COUNTIF(E9:E39,"J")+COUNTIF(E9:E39,"K")+COUNTIF(E9:E39,"L")+COUNTIF(E9:E39,"M")+COUNTIF(E9:E39,"N")+COUNTIF(E9:E39,"O")+COUNTIF(E9:E39,"P")+COUNTIF(E9:E39,"Q")+COUNTIF(E9:E39,"R")+COUNTIF(E9:E39,"S")+COUNTIF(E9:E39,"T")+COUNTIF(E9:E39,"U")+COUNTIF(E9:E39,"V")+COUNTIF(E9:E39,"W")</f>
        <v>0</v>
      </c>
      <c r="F40" s="241"/>
      <c r="G40" s="240">
        <f>COUNTIF(G9:G39,"A")+COUNTIF(G9:G39,"B")+COUNTIF(G9:G39,"C")+COUNTIF(G9:G39,"D")+COUNTIF(G9:G39,"E")+COUNTIF(G9:G39,"F")+COUNTIF(G9:G39,"G")+COUNTIF(G9:G39,"H")+COUNTIF(G9:G39,"I")+COUNTIF(G9:G39,"J")+COUNTIF(G9:G39,"K")+COUNTIF(G9:G39,"L")+COUNTIF(G9:G39,"M")+COUNTIF(G9:G39,"N")+COUNTIF(G9:G39,"O")+COUNTIF(G9:G39,"P")+COUNTIF(G9:G39,"Q")+COUNTIF(G9:G39,"R")+COUNTIF(G9:G39,"S")+COUNTIF(G9:G39,"T")+COUNTIF(G9:G39,"U")+COUNTIF(G9:G39,"V")+COUNTIF(G9:G39,"W")</f>
        <v>0</v>
      </c>
      <c r="H40" s="241"/>
      <c r="I40" s="240">
        <f>COUNTIF(I9:I39,"A")+COUNTIF(I9:I39,"B")+COUNTIF(I9:I39,"C")+COUNTIF(I9:I39,"D")+COUNTIF(I9:I39,"E")+COUNTIF(I9:I39,"F")+COUNTIF(I9:I39,"G")+COUNTIF(I9:I39,"H")+COUNTIF(I9:I39,"I")+COUNTIF(I9:I39,"J")+COUNTIF(I9:I39,"K")+COUNTIF(I9:I39,"L")+COUNTIF(I9:I39,"M")+COUNTIF(I9:I39,"N")+COUNTIF(I9:I39,"O")+COUNTIF(I9:I39,"P")+COUNTIF(I9:I39,"Q")+COUNTIF(I9:I39,"R")+COUNTIF(I9:I39,"S")+COUNTIF(I9:I39,"T")+COUNTIF(I9:I39,"U")+COUNTIF(I9:I39,"V")+COUNTIF(I9:I39,"W")</f>
        <v>0</v>
      </c>
      <c r="J40" s="241"/>
      <c r="K40" s="240">
        <f t="shared" ref="K40" si="6">COUNTIF(K9:K39,"A")+COUNTIF(K9:K39,"B")+COUNTIF(K9:K39,"C")+COUNTIF(K9:K39,"D")+COUNTIF(K9:K39,"E")+COUNTIF(K9:K39,"F")+COUNTIF(K9:K39,"G")+COUNTIF(K9:K39,"H")+COUNTIF(K9:K39,"I")+COUNTIF(K9:K39,"J")+COUNTIF(K9:K39,"K")+COUNTIF(K9:K39,"L")+COUNTIF(K9:K39,"M")+COUNTIF(K9:K39,"N")+COUNTIF(K9:K39,"O")+COUNTIF(K9:K39,"P")+COUNTIF(K9:K39,"Q")+COUNTIF(K9:K39,"R")+COUNTIF(K9:K39,"S")+COUNTIF(K9:K39,"T")+COUNTIF(K9:K39,"U")+COUNTIF(K9:K39,"V")+COUNTIF(K9:K39,"W")</f>
        <v>0</v>
      </c>
      <c r="L40" s="241"/>
      <c r="M40" s="240">
        <f>COUNTIF(M9:M39,"A")+COUNTIF(M9:M39,"B")+COUNTIF(M9:M39,"C")+COUNTIF(M9:M39,"D")+COUNTIF(M9:M39,"E")+COUNTIF(M9:M39,"F")+COUNTIF(M9:M39,"G")+COUNTIF(M9:M39,"H")+COUNTIF(M9:M39,"I")+COUNTIF(M9:M39,"J")+COUNTIF(M9:M39,"K")+COUNTIF(M9:M39,"L")+COUNTIF(M9:M39,"M")+COUNTIF(M9:M39,"N")+COUNTIF(M9:M39,"O")+COUNTIF(M9:M39,"P")+COUNTIF(M9:M39,"Q")+COUNTIF(M9:M39,"R")+COUNTIF(M9:M39,"S")+COUNTIF(M9:M39,"T")+COUNTIF(M9:M39,"U")+COUNTIF(M9:M39,"V")+COUNTIF(M9:M39,"W")</f>
        <v>0</v>
      </c>
      <c r="N40" s="241"/>
      <c r="O40" s="232"/>
      <c r="P40" s="233"/>
    </row>
    <row r="41" spans="2:16" ht="28.5" customHeight="1" x14ac:dyDescent="0.15">
      <c r="B41" s="223" t="s">
        <v>147</v>
      </c>
      <c r="C41" s="226"/>
      <c r="D41" s="227"/>
      <c r="E41" s="219" t="str">
        <f>IF(SUM(F9:F39)=0,"",(SUM(F9:F39)))</f>
        <v/>
      </c>
      <c r="F41" s="220"/>
      <c r="G41" s="219" t="str">
        <f>IF(SUM(H9:H39)=0,"",(SUM(H9:H39)))</f>
        <v/>
      </c>
      <c r="H41" s="220"/>
      <c r="I41" s="219" t="str">
        <f>IF(SUM(J9:J39)=0,"",(SUM(J9:J39)))</f>
        <v/>
      </c>
      <c r="J41" s="220"/>
      <c r="K41" s="219" t="str">
        <f>IF(SUM(L9:L39)=0,"",(SUM(L9:L39)))</f>
        <v/>
      </c>
      <c r="L41" s="220"/>
      <c r="M41" s="219" t="str">
        <f>IF(SUM(N9:N39)=0,"",(SUM(N9:N39)))</f>
        <v/>
      </c>
      <c r="N41" s="220"/>
      <c r="O41" s="221"/>
      <c r="P41" s="222"/>
    </row>
    <row r="42" spans="2:16" ht="28.5" customHeight="1" x14ac:dyDescent="0.15">
      <c r="B42" s="223" t="s">
        <v>148</v>
      </c>
      <c r="C42" s="224"/>
      <c r="D42" s="225"/>
      <c r="E42" s="228" t="str">
        <f>IFERROR(IF(E41*24&gt;$I$4*$O$4*0.8,"〇","×"),"")</f>
        <v/>
      </c>
      <c r="F42" s="229"/>
      <c r="G42" s="228" t="str">
        <f>IFERROR(IF(G41*24&gt;$I$4*$O$4*0.8,"〇","×"),"")</f>
        <v/>
      </c>
      <c r="H42" s="229"/>
      <c r="I42" s="228" t="str">
        <f>IFERROR(IF(I41*24&gt;$I$4*$O$4*0.8,"〇","×"),"")</f>
        <v/>
      </c>
      <c r="J42" s="229"/>
      <c r="K42" s="228" t="str">
        <f>IFERROR(IF(K41*24&gt;$I$4*$O$4*0.8,"〇","×"),"")</f>
        <v/>
      </c>
      <c r="L42" s="229"/>
      <c r="M42" s="228" t="str">
        <f>IFERROR(IF(M41*24&gt;$I$4*$O$4*0.8,"〇","×"),"")</f>
        <v/>
      </c>
      <c r="N42" s="229"/>
      <c r="O42" s="230"/>
      <c r="P42" s="231"/>
    </row>
    <row r="43" spans="2:16" ht="10.5" customHeight="1" x14ac:dyDescent="0.15"/>
    <row r="44" spans="2:16" x14ac:dyDescent="0.15">
      <c r="E44" s="124"/>
    </row>
    <row r="45" spans="2:16" x14ac:dyDescent="0.15">
      <c r="E45" s="50"/>
      <c r="F45" s="51"/>
      <c r="G45" s="51"/>
      <c r="H45" s="51"/>
      <c r="I45" s="51"/>
      <c r="J45" s="51"/>
      <c r="K45" s="51"/>
      <c r="L45" s="51"/>
      <c r="M45" s="51"/>
      <c r="N45" s="51"/>
    </row>
    <row r="46" spans="2:16" x14ac:dyDescent="0.15">
      <c r="E46" s="50"/>
      <c r="F46" s="51"/>
      <c r="G46" s="51"/>
      <c r="H46" s="51"/>
      <c r="I46" s="51"/>
      <c r="J46" s="51"/>
      <c r="K46" s="51"/>
      <c r="L46" s="51"/>
      <c r="M46" s="51"/>
      <c r="N46" s="51"/>
    </row>
    <row r="47" spans="2:16" x14ac:dyDescent="0.15">
      <c r="E47" s="50"/>
      <c r="F47" s="51"/>
      <c r="G47" s="51"/>
      <c r="H47" s="51"/>
      <c r="I47" s="51"/>
      <c r="J47" s="51"/>
      <c r="K47" s="51"/>
      <c r="L47" s="51"/>
      <c r="M47" s="51"/>
      <c r="N47" s="51"/>
    </row>
  </sheetData>
  <mergeCells count="71">
    <mergeCell ref="K1:L1"/>
    <mergeCell ref="B2:P2"/>
    <mergeCell ref="F4:H4"/>
    <mergeCell ref="I4:J4"/>
    <mergeCell ref="K4:N4"/>
    <mergeCell ref="O4:P4"/>
    <mergeCell ref="B6:C8"/>
    <mergeCell ref="D6:D8"/>
    <mergeCell ref="E6:F6"/>
    <mergeCell ref="G6:H6"/>
    <mergeCell ref="I6:J6"/>
    <mergeCell ref="O14:P14"/>
    <mergeCell ref="M6:N6"/>
    <mergeCell ref="O6:P8"/>
    <mergeCell ref="E7:F7"/>
    <mergeCell ref="G7:H7"/>
    <mergeCell ref="I7:J7"/>
    <mergeCell ref="K7:L7"/>
    <mergeCell ref="M7:N7"/>
    <mergeCell ref="K6:L6"/>
    <mergeCell ref="O9:P9"/>
    <mergeCell ref="O10:P10"/>
    <mergeCell ref="O11:P11"/>
    <mergeCell ref="O12:P12"/>
    <mergeCell ref="O13:P13"/>
    <mergeCell ref="O26:P26"/>
    <mergeCell ref="O15:P15"/>
    <mergeCell ref="O16:P16"/>
    <mergeCell ref="O17:P17"/>
    <mergeCell ref="O18:P18"/>
    <mergeCell ref="O19:P19"/>
    <mergeCell ref="O20:P20"/>
    <mergeCell ref="O21:P21"/>
    <mergeCell ref="O22:P22"/>
    <mergeCell ref="O23:P23"/>
    <mergeCell ref="O24:P24"/>
    <mergeCell ref="O25:P25"/>
    <mergeCell ref="O38:P38"/>
    <mergeCell ref="O27:P27"/>
    <mergeCell ref="O28:P28"/>
    <mergeCell ref="O29:P29"/>
    <mergeCell ref="O30:P30"/>
    <mergeCell ref="O31:P31"/>
    <mergeCell ref="O32:P32"/>
    <mergeCell ref="O33:P33"/>
    <mergeCell ref="O34:P34"/>
    <mergeCell ref="O35:P35"/>
    <mergeCell ref="O36:P36"/>
    <mergeCell ref="O37:P37"/>
    <mergeCell ref="O39:P39"/>
    <mergeCell ref="B40:D40"/>
    <mergeCell ref="E40:F40"/>
    <mergeCell ref="G40:H40"/>
    <mergeCell ref="I40:J40"/>
    <mergeCell ref="K40:L40"/>
    <mergeCell ref="M40:N40"/>
    <mergeCell ref="O40:P40"/>
    <mergeCell ref="O41:P41"/>
    <mergeCell ref="B42:D42"/>
    <mergeCell ref="E42:F42"/>
    <mergeCell ref="G42:H42"/>
    <mergeCell ref="I42:J42"/>
    <mergeCell ref="K42:L42"/>
    <mergeCell ref="M42:N42"/>
    <mergeCell ref="O42:P42"/>
    <mergeCell ref="B41:D41"/>
    <mergeCell ref="E41:F41"/>
    <mergeCell ref="G41:H41"/>
    <mergeCell ref="I41:J41"/>
    <mergeCell ref="K41:L41"/>
    <mergeCell ref="M41:N41"/>
  </mergeCells>
  <phoneticPr fontId="1"/>
  <dataValidations count="1">
    <dataValidation type="list" allowBlank="1" showInputMessage="1" showErrorMessage="1" sqref="D9:D39">
      <formula1>"平日,土曜日,長期休暇,その他,　"</formula1>
    </dataValidation>
  </dataValidations>
  <pageMargins left="0.35433070866141736" right="0.35433070866141736" top="0.55118110236220474" bottom="0.35433070866141736"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シフト情報!$B$15:$B$29</xm:f>
          </x14:formula1>
          <xm:sqref>E9:E39 G9:G39 I9:I39 K9:K39 M9:M39</xm:sqref>
        </x14:dataValidation>
        <x14:dataValidation type="list" allowBlank="1" showInputMessage="1" showErrorMessage="1">
          <x14:formula1>
            <xm:f>OFFSET(職員情報!$C$6,0,0,COUNTA(職員情報!$C$6:$C$25),1)</xm:f>
          </x14:formula1>
          <xm:sqref>E6:N6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47"/>
  <sheetViews>
    <sheetView zoomScale="115" zoomScaleNormal="115" zoomScaleSheetLayoutView="85" workbookViewId="0">
      <selection activeCell="O9" sqref="O9:P39"/>
    </sheetView>
  </sheetViews>
  <sheetFormatPr defaultRowHeight="15" x14ac:dyDescent="0.15"/>
  <cols>
    <col min="1" max="1" width="3.25" style="35" customWidth="1"/>
    <col min="2" max="2" width="5.875" style="34" customWidth="1"/>
    <col min="3" max="3" width="3.375" style="35" bestFit="1" customWidth="1"/>
    <col min="4" max="4" width="5.625" style="35" customWidth="1"/>
    <col min="5" max="5" width="4.25" style="34" bestFit="1" customWidth="1"/>
    <col min="6" max="6" width="8.125" style="35" customWidth="1"/>
    <col min="7" max="7" width="4.25" style="35" bestFit="1" customWidth="1"/>
    <col min="8" max="8" width="8.125" style="35" customWidth="1"/>
    <col min="9" max="9" width="4.25" style="35" bestFit="1" customWidth="1"/>
    <col min="10" max="10" width="8.125" style="35" customWidth="1"/>
    <col min="11" max="11" width="4.25" style="35" bestFit="1" customWidth="1"/>
    <col min="12" max="12" width="8.125" style="35" customWidth="1"/>
    <col min="13" max="13" width="4.25" style="35" bestFit="1" customWidth="1"/>
    <col min="14" max="14" width="8.125" style="35" customWidth="1"/>
    <col min="15" max="15" width="6.375" style="35" customWidth="1"/>
    <col min="16" max="16" width="8.25" style="35" customWidth="1"/>
    <col min="17" max="16384" width="9" style="35"/>
  </cols>
  <sheetData>
    <row r="1" spans="2:16" ht="15.75" x14ac:dyDescent="0.15">
      <c r="K1" s="249" t="s">
        <v>20</v>
      </c>
      <c r="L1" s="249"/>
      <c r="M1" s="123">
        <v>8</v>
      </c>
      <c r="N1" s="59" t="s">
        <v>18</v>
      </c>
      <c r="O1" s="59">
        <v>2</v>
      </c>
      <c r="P1" s="36" t="s">
        <v>19</v>
      </c>
    </row>
    <row r="2" spans="2:16" ht="26.25" x14ac:dyDescent="0.15">
      <c r="B2" s="282" t="str">
        <f>'4月'!B2:P2</f>
        <v>○○児童クラブ　出勤簿（実績）</v>
      </c>
      <c r="C2" s="282"/>
      <c r="D2" s="282"/>
      <c r="E2" s="282"/>
      <c r="F2" s="282"/>
      <c r="G2" s="282"/>
      <c r="H2" s="282"/>
      <c r="I2" s="282"/>
      <c r="J2" s="282"/>
      <c r="K2" s="282"/>
      <c r="L2" s="282"/>
      <c r="M2" s="282"/>
      <c r="N2" s="282"/>
      <c r="O2" s="282"/>
      <c r="P2" s="282"/>
    </row>
    <row r="3" spans="2:16" ht="8.25" customHeight="1" x14ac:dyDescent="0.15">
      <c r="B3" s="99"/>
      <c r="C3" s="99"/>
      <c r="D3" s="99"/>
      <c r="E3" s="99"/>
      <c r="F3" s="99"/>
      <c r="G3" s="99"/>
      <c r="H3" s="99"/>
      <c r="I3" s="99"/>
      <c r="J3" s="99"/>
      <c r="K3" s="99"/>
      <c r="L3" s="99"/>
      <c r="M3" s="99"/>
      <c r="N3" s="99"/>
      <c r="O3" s="99"/>
      <c r="P3" s="99"/>
    </row>
    <row r="4" spans="2:16" ht="20.25" customHeight="1" x14ac:dyDescent="0.15">
      <c r="B4" s="37" t="s">
        <v>33</v>
      </c>
      <c r="C4" s="99"/>
      <c r="D4" s="99"/>
      <c r="E4" s="99"/>
      <c r="F4" s="253" t="s">
        <v>132</v>
      </c>
      <c r="G4" s="254"/>
      <c r="H4" s="255"/>
      <c r="I4" s="256"/>
      <c r="J4" s="257"/>
      <c r="K4" s="268" t="s">
        <v>124</v>
      </c>
      <c r="L4" s="269"/>
      <c r="M4" s="269"/>
      <c r="N4" s="270"/>
      <c r="O4" s="283">
        <f>'4月'!O4:P4</f>
        <v>0</v>
      </c>
      <c r="P4" s="284"/>
    </row>
    <row r="5" spans="2:16" ht="7.5" customHeight="1" x14ac:dyDescent="0.15"/>
    <row r="6" spans="2:16" ht="24.75" customHeight="1" x14ac:dyDescent="0.15">
      <c r="B6" s="234" t="s">
        <v>0</v>
      </c>
      <c r="C6" s="235"/>
      <c r="D6" s="250" t="s">
        <v>116</v>
      </c>
      <c r="E6" s="259"/>
      <c r="F6" s="259"/>
      <c r="G6" s="259"/>
      <c r="H6" s="259"/>
      <c r="I6" s="259"/>
      <c r="J6" s="259"/>
      <c r="K6" s="259"/>
      <c r="L6" s="259"/>
      <c r="M6" s="259"/>
      <c r="N6" s="259"/>
      <c r="O6" s="260" t="s">
        <v>114</v>
      </c>
      <c r="P6" s="261"/>
    </row>
    <row r="7" spans="2:16" ht="18" customHeight="1" x14ac:dyDescent="0.15">
      <c r="B7" s="236"/>
      <c r="C7" s="237"/>
      <c r="D7" s="251"/>
      <c r="E7" s="242" t="str">
        <f>IFERROR(VLOOKUP(E6,職員情報!$C$6:$D$25,2,FALSE),"")</f>
        <v/>
      </c>
      <c r="F7" s="243"/>
      <c r="G7" s="242" t="str">
        <f>IFERROR(VLOOKUP(G6,職員情報!$C$6:$D$25,2,FALSE),"")</f>
        <v/>
      </c>
      <c r="H7" s="243"/>
      <c r="I7" s="242" t="str">
        <f>IFERROR(VLOOKUP(I6,職員情報!$C$6:$D$25,2,FALSE),"")</f>
        <v/>
      </c>
      <c r="J7" s="243"/>
      <c r="K7" s="242" t="str">
        <f>IFERROR(VLOOKUP(K6,職員情報!$C$6:$D$25,2,FALSE),"")</f>
        <v/>
      </c>
      <c r="L7" s="243"/>
      <c r="M7" s="242" t="str">
        <f>IFERROR(VLOOKUP(M6,職員情報!$C$6:$D$25,2,FALSE),"")</f>
        <v/>
      </c>
      <c r="N7" s="243"/>
      <c r="O7" s="262"/>
      <c r="P7" s="263"/>
    </row>
    <row r="8" spans="2:16" ht="18" customHeight="1" x14ac:dyDescent="0.15">
      <c r="B8" s="238"/>
      <c r="C8" s="239"/>
      <c r="D8" s="252"/>
      <c r="E8" s="52" t="s">
        <v>4</v>
      </c>
      <c r="F8" s="125" t="s">
        <v>21</v>
      </c>
      <c r="G8" s="52" t="s">
        <v>4</v>
      </c>
      <c r="H8" s="125" t="s">
        <v>21</v>
      </c>
      <c r="I8" s="52" t="s">
        <v>4</v>
      </c>
      <c r="J8" s="125" t="s">
        <v>21</v>
      </c>
      <c r="K8" s="52" t="s">
        <v>4</v>
      </c>
      <c r="L8" s="125" t="s">
        <v>21</v>
      </c>
      <c r="M8" s="52" t="s">
        <v>4</v>
      </c>
      <c r="N8" s="125" t="s">
        <v>21</v>
      </c>
      <c r="O8" s="264"/>
      <c r="P8" s="265"/>
    </row>
    <row r="9" spans="2:16" ht="20.100000000000001" customHeight="1" x14ac:dyDescent="0.15">
      <c r="B9" s="39">
        <v>46054</v>
      </c>
      <c r="C9" s="53" t="str">
        <f>IF(B9="","",TEXT(B9,"aaa"))</f>
        <v>日</v>
      </c>
      <c r="D9" s="93" t="str">
        <f t="shared" ref="D9:D38" si="0">IF(C9="月","平日",IF(C9="火","平日",IF(C9="水","平日",IF(C9="木","平日",IF(C9="金","平日",IF(C9="土","土曜日",IF(C9="日","　","")))))))</f>
        <v>　</v>
      </c>
      <c r="E9" s="40"/>
      <c r="F9" s="41" t="str">
        <f>IFERROR(VLOOKUP(E9&amp;$D9,勤務時間!$B$2:$C$61,2,FALSE),"")</f>
        <v/>
      </c>
      <c r="G9" s="40"/>
      <c r="H9" s="41" t="str">
        <f>IFERROR(VLOOKUP(G9&amp;$D9,勤務時間!$B$2:$C$61,2,FALSE),"")</f>
        <v/>
      </c>
      <c r="I9" s="40"/>
      <c r="J9" s="41" t="str">
        <f>IFERROR(VLOOKUP(I9&amp;$D9,勤務時間!$B$2:$C$61,2,FALSE),"")</f>
        <v/>
      </c>
      <c r="K9" s="40"/>
      <c r="L9" s="41" t="str">
        <f>IFERROR(VLOOKUP(K9&amp;$D9,勤務時間!$B$2:$C$61,2,FALSE),"")</f>
        <v/>
      </c>
      <c r="M9" s="40"/>
      <c r="N9" s="41" t="str">
        <f>IFERROR(VLOOKUP(M9&amp;$D9,勤務時間!$B$2:$C$61,2,FALSE),"")</f>
        <v/>
      </c>
      <c r="O9" s="244"/>
      <c r="P9" s="245"/>
    </row>
    <row r="10" spans="2:16" ht="20.100000000000001" customHeight="1" x14ac:dyDescent="0.15">
      <c r="B10" s="42">
        <f>B9+1</f>
        <v>46055</v>
      </c>
      <c r="C10" s="43" t="str">
        <f t="shared" ref="C10:C36" si="1">IF(B10="","",TEXT(B10,"aaa"))</f>
        <v>月</v>
      </c>
      <c r="D10" s="93" t="str">
        <f t="shared" si="0"/>
        <v>平日</v>
      </c>
      <c r="E10" s="44"/>
      <c r="F10" s="41" t="str">
        <f>IFERROR(VLOOKUP(E10&amp;$D10,勤務時間!$B$2:$C$61,2,FALSE),"")</f>
        <v/>
      </c>
      <c r="G10" s="44"/>
      <c r="H10" s="41" t="str">
        <f>IFERROR(VLOOKUP(G10&amp;$D10,勤務時間!$B$2:$C$61,2,FALSE),"")</f>
        <v/>
      </c>
      <c r="I10" s="44"/>
      <c r="J10" s="41" t="str">
        <f>IFERROR(VLOOKUP(I10&amp;$D10,勤務時間!$B$2:$C$61,2,FALSE),"")</f>
        <v/>
      </c>
      <c r="K10" s="44"/>
      <c r="L10" s="41" t="str">
        <f>IFERROR(VLOOKUP(K10&amp;$D10,勤務時間!$B$2:$C$61,2,FALSE),"")</f>
        <v/>
      </c>
      <c r="M10" s="44"/>
      <c r="N10" s="41" t="str">
        <f>IFERROR(VLOOKUP(M10&amp;$D10,勤務時間!$B$2:$C$61,2,FALSE),"")</f>
        <v/>
      </c>
      <c r="O10" s="246"/>
      <c r="P10" s="247"/>
    </row>
    <row r="11" spans="2:16" ht="20.100000000000001" customHeight="1" x14ac:dyDescent="0.15">
      <c r="B11" s="42">
        <f t="shared" ref="B11:B36" si="2">B10+1</f>
        <v>46056</v>
      </c>
      <c r="C11" s="43" t="str">
        <f>IF(B11="","",TEXT(B11,"aaa"))</f>
        <v>火</v>
      </c>
      <c r="D11" s="93" t="str">
        <f t="shared" si="0"/>
        <v>平日</v>
      </c>
      <c r="E11" s="40"/>
      <c r="F11" s="41" t="str">
        <f>IFERROR(VLOOKUP(E11&amp;$D11,勤務時間!$B$2:$C$61,2,FALSE),"")</f>
        <v/>
      </c>
      <c r="G11" s="40"/>
      <c r="H11" s="41" t="str">
        <f>IFERROR(VLOOKUP(G11&amp;$D11,勤務時間!$B$2:$C$61,2,FALSE),"")</f>
        <v/>
      </c>
      <c r="I11" s="40"/>
      <c r="J11" s="41" t="str">
        <f>IFERROR(VLOOKUP(I11&amp;$D11,勤務時間!$B$2:$C$61,2,FALSE),"")</f>
        <v/>
      </c>
      <c r="K11" s="40"/>
      <c r="L11" s="41" t="str">
        <f>IFERROR(VLOOKUP(K11&amp;$D11,勤務時間!$B$2:$C$61,2,FALSE),"")</f>
        <v/>
      </c>
      <c r="M11" s="40"/>
      <c r="N11" s="41" t="str">
        <f>IFERROR(VLOOKUP(M11&amp;$D11,勤務時間!$B$2:$C$61,2,FALSE),"")</f>
        <v/>
      </c>
      <c r="O11" s="246"/>
      <c r="P11" s="247"/>
    </row>
    <row r="12" spans="2:16" ht="20.100000000000001" customHeight="1" x14ac:dyDescent="0.15">
      <c r="B12" s="42">
        <f t="shared" si="2"/>
        <v>46057</v>
      </c>
      <c r="C12" s="43" t="str">
        <f t="shared" si="1"/>
        <v>水</v>
      </c>
      <c r="D12" s="93" t="str">
        <f t="shared" si="0"/>
        <v>平日</v>
      </c>
      <c r="E12" s="40"/>
      <c r="F12" s="41" t="str">
        <f>IFERROR(VLOOKUP(E12&amp;$D12,勤務時間!$B$2:$C$61,2,FALSE),"")</f>
        <v/>
      </c>
      <c r="G12" s="40"/>
      <c r="H12" s="41" t="str">
        <f>IFERROR(VLOOKUP(G12&amp;$D12,勤務時間!$B$2:$C$61,2,FALSE),"")</f>
        <v/>
      </c>
      <c r="I12" s="40"/>
      <c r="J12" s="41" t="str">
        <f>IFERROR(VLOOKUP(I12&amp;$D12,勤務時間!$B$2:$C$61,2,FALSE),"")</f>
        <v/>
      </c>
      <c r="K12" s="40"/>
      <c r="L12" s="41" t="str">
        <f>IFERROR(VLOOKUP(K12&amp;$D12,勤務時間!$B$2:$C$61,2,FALSE),"")</f>
        <v/>
      </c>
      <c r="M12" s="40"/>
      <c r="N12" s="41" t="str">
        <f>IFERROR(VLOOKUP(M12&amp;$D12,勤務時間!$B$2:$C$61,2,FALSE),"")</f>
        <v/>
      </c>
      <c r="O12" s="246"/>
      <c r="P12" s="247"/>
    </row>
    <row r="13" spans="2:16" ht="20.100000000000001" customHeight="1" x14ac:dyDescent="0.15">
      <c r="B13" s="42">
        <f t="shared" si="2"/>
        <v>46058</v>
      </c>
      <c r="C13" s="43" t="str">
        <f t="shared" si="1"/>
        <v>木</v>
      </c>
      <c r="D13" s="93" t="str">
        <f t="shared" si="0"/>
        <v>平日</v>
      </c>
      <c r="E13" s="44"/>
      <c r="F13" s="45" t="str">
        <f>IFERROR(VLOOKUP(E13&amp;$D13,勤務時間!$B$2:$C$61,2,FALSE),"")</f>
        <v/>
      </c>
      <c r="G13" s="44"/>
      <c r="H13" s="45" t="str">
        <f>IFERROR(VLOOKUP(G13&amp;$D13,勤務時間!$B$2:$C$61,2,FALSE),"")</f>
        <v/>
      </c>
      <c r="I13" s="44"/>
      <c r="J13" s="45" t="str">
        <f>IFERROR(VLOOKUP(I13&amp;$D13,勤務時間!$B$2:$C$61,2,FALSE),"")</f>
        <v/>
      </c>
      <c r="K13" s="44"/>
      <c r="L13" s="45" t="str">
        <f>IFERROR(VLOOKUP(K13&amp;$D13,勤務時間!$B$2:$C$61,2,FALSE),"")</f>
        <v/>
      </c>
      <c r="M13" s="44"/>
      <c r="N13" s="45" t="str">
        <f>IFERROR(VLOOKUP(M13&amp;$D13,勤務時間!$B$2:$C$61,2,FALSE),"")</f>
        <v/>
      </c>
      <c r="O13" s="246"/>
      <c r="P13" s="247"/>
    </row>
    <row r="14" spans="2:16" ht="20.100000000000001" customHeight="1" x14ac:dyDescent="0.15">
      <c r="B14" s="42">
        <f t="shared" si="2"/>
        <v>46059</v>
      </c>
      <c r="C14" s="43" t="str">
        <f>IF(B14="","",TEXT(B14,"aaa"))</f>
        <v>金</v>
      </c>
      <c r="D14" s="93" t="str">
        <f t="shared" si="0"/>
        <v>平日</v>
      </c>
      <c r="E14" s="44"/>
      <c r="F14" s="45" t="str">
        <f>IFERROR(VLOOKUP(E14&amp;$D14,勤務時間!$B$2:$C$61,2,FALSE),"")</f>
        <v/>
      </c>
      <c r="G14" s="44"/>
      <c r="H14" s="45" t="str">
        <f>IFERROR(VLOOKUP(G14&amp;$D14,勤務時間!$B$2:$C$61,2,FALSE),"")</f>
        <v/>
      </c>
      <c r="I14" s="44"/>
      <c r="J14" s="45" t="str">
        <f>IFERROR(VLOOKUP(I14&amp;$D14,勤務時間!$B$2:$C$61,2,FALSE),"")</f>
        <v/>
      </c>
      <c r="K14" s="44"/>
      <c r="L14" s="45" t="str">
        <f>IFERROR(VLOOKUP(K14&amp;$D14,勤務時間!$B$2:$C$61,2,FALSE),"")</f>
        <v/>
      </c>
      <c r="M14" s="44"/>
      <c r="N14" s="45" t="str">
        <f>IFERROR(VLOOKUP(M14&amp;$D14,勤務時間!$B$2:$C$61,2,FALSE),"")</f>
        <v/>
      </c>
      <c r="O14" s="246"/>
      <c r="P14" s="247"/>
    </row>
    <row r="15" spans="2:16" ht="20.100000000000001" customHeight="1" x14ac:dyDescent="0.15">
      <c r="B15" s="42">
        <f t="shared" si="2"/>
        <v>46060</v>
      </c>
      <c r="C15" s="43" t="str">
        <f t="shared" si="1"/>
        <v>土</v>
      </c>
      <c r="D15" s="93" t="str">
        <f t="shared" si="0"/>
        <v>土曜日</v>
      </c>
      <c r="E15" s="44"/>
      <c r="F15" s="45" t="str">
        <f>IFERROR(VLOOKUP(E15&amp;$D15,勤務時間!$B$2:$C$61,2,FALSE),"")</f>
        <v/>
      </c>
      <c r="G15" s="44"/>
      <c r="H15" s="45" t="str">
        <f>IFERROR(VLOOKUP(G15&amp;$D15,勤務時間!$B$2:$C$61,2,FALSE),"")</f>
        <v/>
      </c>
      <c r="I15" s="44"/>
      <c r="J15" s="45" t="str">
        <f>IFERROR(VLOOKUP(I15&amp;$D15,勤務時間!$B$2:$C$61,2,FALSE),"")</f>
        <v/>
      </c>
      <c r="K15" s="44"/>
      <c r="L15" s="45" t="str">
        <f>IFERROR(VLOOKUP(K15&amp;$D15,勤務時間!$B$2:$C$61,2,FALSE),"")</f>
        <v/>
      </c>
      <c r="M15" s="44"/>
      <c r="N15" s="45" t="str">
        <f>IFERROR(VLOOKUP(M15&amp;$D15,勤務時間!$B$2:$C$61,2,FALSE),"")</f>
        <v/>
      </c>
      <c r="O15" s="246"/>
      <c r="P15" s="247"/>
    </row>
    <row r="16" spans="2:16" ht="20.100000000000001" customHeight="1" x14ac:dyDescent="0.15">
      <c r="B16" s="42">
        <f t="shared" si="2"/>
        <v>46061</v>
      </c>
      <c r="C16" s="43" t="str">
        <f t="shared" si="1"/>
        <v>日</v>
      </c>
      <c r="D16" s="93" t="str">
        <f t="shared" si="0"/>
        <v>　</v>
      </c>
      <c r="E16" s="44"/>
      <c r="F16" s="45" t="str">
        <f>IFERROR(VLOOKUP(E16&amp;$D16,勤務時間!$B$2:$C$61,2,FALSE),"")</f>
        <v/>
      </c>
      <c r="G16" s="44"/>
      <c r="H16" s="45" t="str">
        <f>IFERROR(VLOOKUP(G16&amp;$D16,勤務時間!$B$2:$C$61,2,FALSE),"")</f>
        <v/>
      </c>
      <c r="I16" s="44"/>
      <c r="J16" s="45" t="str">
        <f>IFERROR(VLOOKUP(I16&amp;$D16,勤務時間!$B$2:$C$61,2,FALSE),"")</f>
        <v/>
      </c>
      <c r="K16" s="44"/>
      <c r="L16" s="45" t="str">
        <f>IFERROR(VLOOKUP(K16&amp;$D16,勤務時間!$B$2:$C$61,2,FALSE),"")</f>
        <v/>
      </c>
      <c r="M16" s="44"/>
      <c r="N16" s="45" t="str">
        <f>IFERROR(VLOOKUP(M16&amp;$D16,勤務時間!$B$2:$C$61,2,FALSE),"")</f>
        <v/>
      </c>
      <c r="O16" s="246"/>
      <c r="P16" s="247"/>
    </row>
    <row r="17" spans="2:16" ht="20.100000000000001" customHeight="1" x14ac:dyDescent="0.15">
      <c r="B17" s="42">
        <f t="shared" si="2"/>
        <v>46062</v>
      </c>
      <c r="C17" s="43" t="str">
        <f t="shared" si="1"/>
        <v>月</v>
      </c>
      <c r="D17" s="93" t="str">
        <f t="shared" si="0"/>
        <v>平日</v>
      </c>
      <c r="E17" s="44"/>
      <c r="F17" s="45" t="str">
        <f>IFERROR(VLOOKUP(E17&amp;$D17,勤務時間!$B$2:$C$61,2,FALSE),"")</f>
        <v/>
      </c>
      <c r="G17" s="44"/>
      <c r="H17" s="45" t="str">
        <f>IFERROR(VLOOKUP(G17&amp;$D17,勤務時間!$B$2:$C$61,2,FALSE),"")</f>
        <v/>
      </c>
      <c r="I17" s="44"/>
      <c r="J17" s="45" t="str">
        <f>IFERROR(VLOOKUP(I17&amp;$D17,勤務時間!$B$2:$C$61,2,FALSE),"")</f>
        <v/>
      </c>
      <c r="K17" s="44"/>
      <c r="L17" s="45" t="str">
        <f>IFERROR(VLOOKUP(K17&amp;$D17,勤務時間!$B$2:$C$61,2,FALSE),"")</f>
        <v/>
      </c>
      <c r="M17" s="44"/>
      <c r="N17" s="45" t="str">
        <f>IFERROR(VLOOKUP(M17&amp;$D17,勤務時間!$B$2:$C$61,2,FALSE),"")</f>
        <v/>
      </c>
      <c r="O17" s="246"/>
      <c r="P17" s="247"/>
    </row>
    <row r="18" spans="2:16" ht="20.100000000000001" customHeight="1" x14ac:dyDescent="0.15">
      <c r="B18" s="42">
        <f t="shared" si="2"/>
        <v>46063</v>
      </c>
      <c r="C18" s="43" t="str">
        <f t="shared" si="1"/>
        <v>火</v>
      </c>
      <c r="D18" s="93" t="str">
        <f t="shared" si="0"/>
        <v>平日</v>
      </c>
      <c r="E18" s="44"/>
      <c r="F18" s="45" t="str">
        <f>IFERROR(VLOOKUP(E18&amp;$D18,勤務時間!$B$2:$C$61,2,FALSE),"")</f>
        <v/>
      </c>
      <c r="G18" s="44"/>
      <c r="H18" s="45" t="str">
        <f>IFERROR(VLOOKUP(G18&amp;$D18,勤務時間!$B$2:$C$61,2,FALSE),"")</f>
        <v/>
      </c>
      <c r="I18" s="44"/>
      <c r="J18" s="45" t="str">
        <f>IFERROR(VLOOKUP(I18&amp;$D18,勤務時間!$B$2:$C$61,2,FALSE),"")</f>
        <v/>
      </c>
      <c r="K18" s="44"/>
      <c r="L18" s="45" t="str">
        <f>IFERROR(VLOOKUP(K18&amp;$D18,勤務時間!$B$2:$C$61,2,FALSE),"")</f>
        <v/>
      </c>
      <c r="M18" s="44"/>
      <c r="N18" s="45" t="str">
        <f>IFERROR(VLOOKUP(M18&amp;$D18,勤務時間!$B$2:$C$61,2,FALSE),"")</f>
        <v/>
      </c>
      <c r="O18" s="246"/>
      <c r="P18" s="247"/>
    </row>
    <row r="19" spans="2:16" ht="20.100000000000001" customHeight="1" x14ac:dyDescent="0.15">
      <c r="B19" s="42">
        <f t="shared" si="2"/>
        <v>46064</v>
      </c>
      <c r="C19" s="43" t="str">
        <f t="shared" si="1"/>
        <v>水</v>
      </c>
      <c r="D19" s="93" t="str">
        <f t="shared" si="0"/>
        <v>平日</v>
      </c>
      <c r="E19" s="44"/>
      <c r="F19" s="45" t="str">
        <f>IFERROR(VLOOKUP(E19&amp;$D19,勤務時間!$B$2:$C$61,2,FALSE),"")</f>
        <v/>
      </c>
      <c r="G19" s="44"/>
      <c r="H19" s="45" t="str">
        <f>IFERROR(VLOOKUP(G19&amp;$D19,勤務時間!$B$2:$C$61,2,FALSE),"")</f>
        <v/>
      </c>
      <c r="I19" s="44"/>
      <c r="J19" s="45" t="str">
        <f>IFERROR(VLOOKUP(I19&amp;$D19,勤務時間!$B$2:$C$61,2,FALSE),"")</f>
        <v/>
      </c>
      <c r="K19" s="44"/>
      <c r="L19" s="45" t="str">
        <f>IFERROR(VLOOKUP(K19&amp;$D19,勤務時間!$B$2:$C$61,2,FALSE),"")</f>
        <v/>
      </c>
      <c r="M19" s="44"/>
      <c r="N19" s="45" t="str">
        <f>IFERROR(VLOOKUP(M19&amp;$D19,勤務時間!$B$2:$C$61,2,FALSE),"")</f>
        <v/>
      </c>
      <c r="O19" s="246"/>
      <c r="P19" s="247"/>
    </row>
    <row r="20" spans="2:16" ht="20.100000000000001" customHeight="1" x14ac:dyDescent="0.15">
      <c r="B20" s="42">
        <f t="shared" si="2"/>
        <v>46065</v>
      </c>
      <c r="C20" s="43" t="str">
        <f t="shared" si="1"/>
        <v>木</v>
      </c>
      <c r="D20" s="93" t="str">
        <f t="shared" si="0"/>
        <v>平日</v>
      </c>
      <c r="E20" s="44"/>
      <c r="F20" s="45" t="str">
        <f>IFERROR(VLOOKUP(E20&amp;$D20,勤務時間!$B$2:$C$61,2,FALSE),"")</f>
        <v/>
      </c>
      <c r="G20" s="44"/>
      <c r="H20" s="45" t="str">
        <f>IFERROR(VLOOKUP(G20&amp;$D20,勤務時間!$B$2:$C$61,2,FALSE),"")</f>
        <v/>
      </c>
      <c r="I20" s="44"/>
      <c r="J20" s="45" t="str">
        <f>IFERROR(VLOOKUP(I20&amp;$D20,勤務時間!$B$2:$C$61,2,FALSE),"")</f>
        <v/>
      </c>
      <c r="K20" s="44"/>
      <c r="L20" s="45" t="str">
        <f>IFERROR(VLOOKUP(K20&amp;$D20,勤務時間!$B$2:$C$61,2,FALSE),"")</f>
        <v/>
      </c>
      <c r="M20" s="44"/>
      <c r="N20" s="45" t="str">
        <f>IFERROR(VLOOKUP(M20&amp;$D20,勤務時間!$B$2:$C$61,2,FALSE),"")</f>
        <v/>
      </c>
      <c r="O20" s="246"/>
      <c r="P20" s="247"/>
    </row>
    <row r="21" spans="2:16" ht="20.100000000000001" customHeight="1" x14ac:dyDescent="0.15">
      <c r="B21" s="42">
        <f t="shared" si="2"/>
        <v>46066</v>
      </c>
      <c r="C21" s="43" t="str">
        <f t="shared" si="1"/>
        <v>金</v>
      </c>
      <c r="D21" s="93" t="str">
        <f t="shared" si="0"/>
        <v>平日</v>
      </c>
      <c r="E21" s="44"/>
      <c r="F21" s="45" t="str">
        <f>IFERROR(VLOOKUP(E21&amp;$D21,勤務時間!$B$2:$C$61,2,FALSE),"")</f>
        <v/>
      </c>
      <c r="G21" s="44"/>
      <c r="H21" s="45" t="str">
        <f>IFERROR(VLOOKUP(G21&amp;$D21,勤務時間!$B$2:$C$61,2,FALSE),"")</f>
        <v/>
      </c>
      <c r="I21" s="44"/>
      <c r="J21" s="45" t="str">
        <f>IFERROR(VLOOKUP(I21&amp;$D21,勤務時間!$B$2:$C$61,2,FALSE),"")</f>
        <v/>
      </c>
      <c r="K21" s="44"/>
      <c r="L21" s="45" t="str">
        <f>IFERROR(VLOOKUP(K21&amp;$D21,勤務時間!$B$2:$C$61,2,FALSE),"")</f>
        <v/>
      </c>
      <c r="M21" s="44"/>
      <c r="N21" s="45" t="str">
        <f>IFERROR(VLOOKUP(M21&amp;$D21,勤務時間!$B$2:$C$61,2,FALSE),"")</f>
        <v/>
      </c>
      <c r="O21" s="246"/>
      <c r="P21" s="247"/>
    </row>
    <row r="22" spans="2:16" ht="20.100000000000001" customHeight="1" x14ac:dyDescent="0.15">
      <c r="B22" s="42">
        <f t="shared" si="2"/>
        <v>46067</v>
      </c>
      <c r="C22" s="43" t="str">
        <f t="shared" si="1"/>
        <v>土</v>
      </c>
      <c r="D22" s="93" t="str">
        <f t="shared" si="0"/>
        <v>土曜日</v>
      </c>
      <c r="E22" s="44"/>
      <c r="F22" s="45" t="str">
        <f>IFERROR(VLOOKUP(E22&amp;$D22,勤務時間!$B$2:$C$61,2,FALSE),"")</f>
        <v/>
      </c>
      <c r="G22" s="44"/>
      <c r="H22" s="45" t="str">
        <f>IFERROR(VLOOKUP(G22&amp;$D22,勤務時間!$B$2:$C$61,2,FALSE),"")</f>
        <v/>
      </c>
      <c r="I22" s="44"/>
      <c r="J22" s="45" t="str">
        <f>IFERROR(VLOOKUP(I22&amp;$D22,勤務時間!$B$2:$C$61,2,FALSE),"")</f>
        <v/>
      </c>
      <c r="K22" s="44"/>
      <c r="L22" s="45" t="str">
        <f>IFERROR(VLOOKUP(K22&amp;$D22,勤務時間!$B$2:$C$61,2,FALSE),"")</f>
        <v/>
      </c>
      <c r="M22" s="44"/>
      <c r="N22" s="45" t="str">
        <f>IFERROR(VLOOKUP(M22&amp;$D22,勤務時間!$B$2:$C$61,2,FALSE),"")</f>
        <v/>
      </c>
      <c r="O22" s="246"/>
      <c r="P22" s="247"/>
    </row>
    <row r="23" spans="2:16" ht="20.100000000000001" customHeight="1" x14ac:dyDescent="0.15">
      <c r="B23" s="42">
        <f t="shared" si="2"/>
        <v>46068</v>
      </c>
      <c r="C23" s="43" t="str">
        <f t="shared" si="1"/>
        <v>日</v>
      </c>
      <c r="D23" s="93" t="str">
        <f t="shared" si="0"/>
        <v>　</v>
      </c>
      <c r="E23" s="44"/>
      <c r="F23" s="45" t="str">
        <f>IFERROR(VLOOKUP(E23&amp;$D23,勤務時間!$B$2:$C$61,2,FALSE),"")</f>
        <v/>
      </c>
      <c r="G23" s="44"/>
      <c r="H23" s="45" t="str">
        <f>IFERROR(VLOOKUP(G23&amp;$D23,勤務時間!$B$2:$C$61,2,FALSE),"")</f>
        <v/>
      </c>
      <c r="I23" s="44"/>
      <c r="J23" s="45" t="str">
        <f>IFERROR(VLOOKUP(I23&amp;$D23,勤務時間!$B$2:$C$61,2,FALSE),"")</f>
        <v/>
      </c>
      <c r="K23" s="44"/>
      <c r="L23" s="45" t="str">
        <f>IFERROR(VLOOKUP(K23&amp;$D23,勤務時間!$B$2:$C$61,2,FALSE),"")</f>
        <v/>
      </c>
      <c r="M23" s="44"/>
      <c r="N23" s="45" t="str">
        <f>IFERROR(VLOOKUP(M23&amp;$D23,勤務時間!$B$2:$C$61,2,FALSE),"")</f>
        <v/>
      </c>
      <c r="O23" s="246"/>
      <c r="P23" s="247"/>
    </row>
    <row r="24" spans="2:16" ht="20.100000000000001" customHeight="1" x14ac:dyDescent="0.15">
      <c r="B24" s="42">
        <f t="shared" si="2"/>
        <v>46069</v>
      </c>
      <c r="C24" s="43" t="str">
        <f t="shared" si="1"/>
        <v>月</v>
      </c>
      <c r="D24" s="93" t="str">
        <f t="shared" si="0"/>
        <v>平日</v>
      </c>
      <c r="E24" s="44"/>
      <c r="F24" s="45" t="str">
        <f>IFERROR(VLOOKUP(E24&amp;$D24,勤務時間!$B$2:$C$61,2,FALSE),"")</f>
        <v/>
      </c>
      <c r="G24" s="44"/>
      <c r="H24" s="45" t="str">
        <f>IFERROR(VLOOKUP(G24&amp;$D24,勤務時間!$B$2:$C$61,2,FALSE),"")</f>
        <v/>
      </c>
      <c r="I24" s="44"/>
      <c r="J24" s="45" t="str">
        <f>IFERROR(VLOOKUP(I24&amp;$D24,勤務時間!$B$2:$C$61,2,FALSE),"")</f>
        <v/>
      </c>
      <c r="K24" s="44"/>
      <c r="L24" s="45" t="str">
        <f>IFERROR(VLOOKUP(K24&amp;$D24,勤務時間!$B$2:$C$61,2,FALSE),"")</f>
        <v/>
      </c>
      <c r="M24" s="44"/>
      <c r="N24" s="45" t="str">
        <f>IFERROR(VLOOKUP(M24&amp;$D24,勤務時間!$B$2:$C$61,2,FALSE),"")</f>
        <v/>
      </c>
      <c r="O24" s="246"/>
      <c r="P24" s="247"/>
    </row>
    <row r="25" spans="2:16" ht="20.100000000000001" customHeight="1" x14ac:dyDescent="0.15">
      <c r="B25" s="42">
        <f t="shared" si="2"/>
        <v>46070</v>
      </c>
      <c r="C25" s="43" t="str">
        <f t="shared" si="1"/>
        <v>火</v>
      </c>
      <c r="D25" s="93" t="str">
        <f t="shared" si="0"/>
        <v>平日</v>
      </c>
      <c r="E25" s="44"/>
      <c r="F25" s="45" t="str">
        <f>IFERROR(VLOOKUP(E25&amp;$D25,勤務時間!$B$2:$C$61,2,FALSE),"")</f>
        <v/>
      </c>
      <c r="G25" s="44"/>
      <c r="H25" s="45" t="str">
        <f>IFERROR(VLOOKUP(G25&amp;$D25,勤務時間!$B$2:$C$61,2,FALSE),"")</f>
        <v/>
      </c>
      <c r="I25" s="44"/>
      <c r="J25" s="45" t="str">
        <f>IFERROR(VLOOKUP(I25&amp;$D25,勤務時間!$B$2:$C$61,2,FALSE),"")</f>
        <v/>
      </c>
      <c r="K25" s="44"/>
      <c r="L25" s="45" t="str">
        <f>IFERROR(VLOOKUP(K25&amp;$D25,勤務時間!$B$2:$C$61,2,FALSE),"")</f>
        <v/>
      </c>
      <c r="M25" s="44"/>
      <c r="N25" s="45" t="str">
        <f>IFERROR(VLOOKUP(M25&amp;$D25,勤務時間!$B$2:$C$61,2,FALSE),"")</f>
        <v/>
      </c>
      <c r="O25" s="246"/>
      <c r="P25" s="247"/>
    </row>
    <row r="26" spans="2:16" ht="20.100000000000001" customHeight="1" x14ac:dyDescent="0.15">
      <c r="B26" s="42">
        <f t="shared" si="2"/>
        <v>46071</v>
      </c>
      <c r="C26" s="43" t="str">
        <f t="shared" si="1"/>
        <v>水</v>
      </c>
      <c r="D26" s="93" t="str">
        <f t="shared" si="0"/>
        <v>平日</v>
      </c>
      <c r="E26" s="44"/>
      <c r="F26" s="45" t="str">
        <f>IFERROR(VLOOKUP(E26&amp;$D26,勤務時間!$B$2:$C$61,2,FALSE),"")</f>
        <v/>
      </c>
      <c r="G26" s="44"/>
      <c r="H26" s="45" t="str">
        <f>IFERROR(VLOOKUP(G26&amp;$D26,勤務時間!$B$2:$C$61,2,FALSE),"")</f>
        <v/>
      </c>
      <c r="I26" s="44"/>
      <c r="J26" s="45" t="str">
        <f>IFERROR(VLOOKUP(I26&amp;$D26,勤務時間!$B$2:$C$61,2,FALSE),"")</f>
        <v/>
      </c>
      <c r="K26" s="44"/>
      <c r="L26" s="45" t="str">
        <f>IFERROR(VLOOKUP(K26&amp;$D26,勤務時間!$B$2:$C$61,2,FALSE),"")</f>
        <v/>
      </c>
      <c r="M26" s="44"/>
      <c r="N26" s="45" t="str">
        <f>IFERROR(VLOOKUP(M26&amp;$D26,勤務時間!$B$2:$C$61,2,FALSE),"")</f>
        <v/>
      </c>
      <c r="O26" s="246"/>
      <c r="P26" s="247"/>
    </row>
    <row r="27" spans="2:16" ht="20.100000000000001" customHeight="1" x14ac:dyDescent="0.15">
      <c r="B27" s="42">
        <f t="shared" si="2"/>
        <v>46072</v>
      </c>
      <c r="C27" s="43" t="str">
        <f t="shared" si="1"/>
        <v>木</v>
      </c>
      <c r="D27" s="93" t="str">
        <f t="shared" si="0"/>
        <v>平日</v>
      </c>
      <c r="E27" s="44"/>
      <c r="F27" s="45" t="str">
        <f>IFERROR(VLOOKUP(E27&amp;$D27,勤務時間!$B$2:$C$61,2,FALSE),"")</f>
        <v/>
      </c>
      <c r="G27" s="44"/>
      <c r="H27" s="45" t="str">
        <f>IFERROR(VLOOKUP(G27&amp;$D27,勤務時間!$B$2:$C$61,2,FALSE),"")</f>
        <v/>
      </c>
      <c r="I27" s="44"/>
      <c r="J27" s="45" t="str">
        <f>IFERROR(VLOOKUP(I27&amp;$D27,勤務時間!$B$2:$C$61,2,FALSE),"")</f>
        <v/>
      </c>
      <c r="K27" s="44"/>
      <c r="L27" s="45" t="str">
        <f>IFERROR(VLOOKUP(K27&amp;$D27,勤務時間!$B$2:$C$61,2,FALSE),"")</f>
        <v/>
      </c>
      <c r="M27" s="44"/>
      <c r="N27" s="45" t="str">
        <f>IFERROR(VLOOKUP(M27&amp;$D27,勤務時間!$B$2:$C$61,2,FALSE),"")</f>
        <v/>
      </c>
      <c r="O27" s="246"/>
      <c r="P27" s="247"/>
    </row>
    <row r="28" spans="2:16" ht="20.100000000000001" customHeight="1" x14ac:dyDescent="0.15">
      <c r="B28" s="42">
        <f t="shared" si="2"/>
        <v>46073</v>
      </c>
      <c r="C28" s="43" t="str">
        <f t="shared" si="1"/>
        <v>金</v>
      </c>
      <c r="D28" s="93" t="str">
        <f t="shared" si="0"/>
        <v>平日</v>
      </c>
      <c r="E28" s="44"/>
      <c r="F28" s="45" t="str">
        <f>IFERROR(VLOOKUP(E28&amp;$D28,勤務時間!$B$2:$C$61,2,FALSE),"")</f>
        <v/>
      </c>
      <c r="G28" s="44"/>
      <c r="H28" s="45" t="str">
        <f>IFERROR(VLOOKUP(G28&amp;$D28,勤務時間!$B$2:$C$61,2,FALSE),"")</f>
        <v/>
      </c>
      <c r="I28" s="44"/>
      <c r="J28" s="45" t="str">
        <f>IFERROR(VLOOKUP(I28&amp;$D28,勤務時間!$B$2:$C$61,2,FALSE),"")</f>
        <v/>
      </c>
      <c r="K28" s="44"/>
      <c r="L28" s="45" t="str">
        <f>IFERROR(VLOOKUP(K28&amp;$D28,勤務時間!$B$2:$C$61,2,FALSE),"")</f>
        <v/>
      </c>
      <c r="M28" s="44"/>
      <c r="N28" s="45" t="str">
        <f>IFERROR(VLOOKUP(M28&amp;$D28,勤務時間!$B$2:$C$61,2,FALSE),"")</f>
        <v/>
      </c>
      <c r="O28" s="246"/>
      <c r="P28" s="247"/>
    </row>
    <row r="29" spans="2:16" ht="20.100000000000001" customHeight="1" x14ac:dyDescent="0.15">
      <c r="B29" s="42">
        <f t="shared" si="2"/>
        <v>46074</v>
      </c>
      <c r="C29" s="43" t="str">
        <f t="shared" si="1"/>
        <v>土</v>
      </c>
      <c r="D29" s="93" t="str">
        <f t="shared" si="0"/>
        <v>土曜日</v>
      </c>
      <c r="E29" s="44"/>
      <c r="F29" s="45" t="str">
        <f>IFERROR(VLOOKUP(E29&amp;$D29,勤務時間!$B$2:$C$61,2,FALSE),"")</f>
        <v/>
      </c>
      <c r="G29" s="44"/>
      <c r="H29" s="45" t="str">
        <f>IFERROR(VLOOKUP(G29&amp;$D29,勤務時間!$B$2:$C$61,2,FALSE),"")</f>
        <v/>
      </c>
      <c r="I29" s="44"/>
      <c r="J29" s="45" t="str">
        <f>IFERROR(VLOOKUP(I29&amp;$D29,勤務時間!$B$2:$C$61,2,FALSE),"")</f>
        <v/>
      </c>
      <c r="K29" s="44"/>
      <c r="L29" s="45" t="str">
        <f>IFERROR(VLOOKUP(K29&amp;$D29,勤務時間!$B$2:$C$61,2,FALSE),"")</f>
        <v/>
      </c>
      <c r="M29" s="44"/>
      <c r="N29" s="45" t="str">
        <f>IFERROR(VLOOKUP(M29&amp;$D29,勤務時間!$B$2:$C$61,2,FALSE),"")</f>
        <v/>
      </c>
      <c r="O29" s="246"/>
      <c r="P29" s="247"/>
    </row>
    <row r="30" spans="2:16" ht="20.100000000000001" customHeight="1" x14ac:dyDescent="0.15">
      <c r="B30" s="42">
        <f t="shared" si="2"/>
        <v>46075</v>
      </c>
      <c r="C30" s="43" t="str">
        <f t="shared" si="1"/>
        <v>日</v>
      </c>
      <c r="D30" s="93" t="str">
        <f t="shared" si="0"/>
        <v>　</v>
      </c>
      <c r="E30" s="44"/>
      <c r="F30" s="45" t="str">
        <f>IFERROR(VLOOKUP(E30&amp;$D30,勤務時間!$B$2:$C$61,2,FALSE),"")</f>
        <v/>
      </c>
      <c r="G30" s="44"/>
      <c r="H30" s="45" t="str">
        <f>IFERROR(VLOOKUP(G30&amp;$D30,勤務時間!$B$2:$C$61,2,FALSE),"")</f>
        <v/>
      </c>
      <c r="I30" s="44"/>
      <c r="J30" s="45" t="str">
        <f>IFERROR(VLOOKUP(I30&amp;$D30,勤務時間!$B$2:$C$61,2,FALSE),"")</f>
        <v/>
      </c>
      <c r="K30" s="44"/>
      <c r="L30" s="45" t="str">
        <f>IFERROR(VLOOKUP(K30&amp;$D30,勤務時間!$B$2:$C$61,2,FALSE),"")</f>
        <v/>
      </c>
      <c r="M30" s="44"/>
      <c r="N30" s="45" t="str">
        <f>IFERROR(VLOOKUP(M30&amp;$D30,勤務時間!$B$2:$C$61,2,FALSE),"")</f>
        <v/>
      </c>
      <c r="O30" s="246"/>
      <c r="P30" s="247"/>
    </row>
    <row r="31" spans="2:16" ht="20.100000000000001" customHeight="1" x14ac:dyDescent="0.15">
      <c r="B31" s="42">
        <f t="shared" si="2"/>
        <v>46076</v>
      </c>
      <c r="C31" s="43" t="str">
        <f t="shared" si="1"/>
        <v>月</v>
      </c>
      <c r="D31" s="93" t="str">
        <f t="shared" si="0"/>
        <v>平日</v>
      </c>
      <c r="E31" s="44"/>
      <c r="F31" s="45" t="str">
        <f>IFERROR(VLOOKUP(E31&amp;$D31,勤務時間!$B$2:$C$61,2,FALSE),"")</f>
        <v/>
      </c>
      <c r="G31" s="44"/>
      <c r="H31" s="45" t="str">
        <f>IFERROR(VLOOKUP(G31&amp;$D31,勤務時間!$B$2:$C$61,2,FALSE),"")</f>
        <v/>
      </c>
      <c r="I31" s="44"/>
      <c r="J31" s="45" t="str">
        <f>IFERROR(VLOOKUP(I31&amp;$D31,勤務時間!$B$2:$C$61,2,FALSE),"")</f>
        <v/>
      </c>
      <c r="K31" s="44"/>
      <c r="L31" s="45" t="str">
        <f>IFERROR(VLOOKUP(K31&amp;$D31,勤務時間!$B$2:$C$61,2,FALSE),"")</f>
        <v/>
      </c>
      <c r="M31" s="44"/>
      <c r="N31" s="45" t="str">
        <f>IFERROR(VLOOKUP(M31&amp;$D31,勤務時間!$B$2:$C$61,2,FALSE),"")</f>
        <v/>
      </c>
      <c r="O31" s="246"/>
      <c r="P31" s="247"/>
    </row>
    <row r="32" spans="2:16" ht="20.100000000000001" customHeight="1" x14ac:dyDescent="0.15">
      <c r="B32" s="42">
        <f t="shared" si="2"/>
        <v>46077</v>
      </c>
      <c r="C32" s="43" t="str">
        <f t="shared" si="1"/>
        <v>火</v>
      </c>
      <c r="D32" s="93" t="str">
        <f t="shared" si="0"/>
        <v>平日</v>
      </c>
      <c r="E32" s="44"/>
      <c r="F32" s="45" t="str">
        <f>IFERROR(VLOOKUP(E32&amp;$D32,勤務時間!$B$2:$C$61,2,FALSE),"")</f>
        <v/>
      </c>
      <c r="G32" s="44"/>
      <c r="H32" s="45" t="str">
        <f>IFERROR(VLOOKUP(G32&amp;$D32,勤務時間!$B$2:$C$61,2,FALSE),"")</f>
        <v/>
      </c>
      <c r="I32" s="44"/>
      <c r="J32" s="45" t="str">
        <f>IFERROR(VLOOKUP(I32&amp;$D32,勤務時間!$B$2:$C$61,2,FALSE),"")</f>
        <v/>
      </c>
      <c r="K32" s="44"/>
      <c r="L32" s="45" t="str">
        <f>IFERROR(VLOOKUP(K32&amp;$D32,勤務時間!$B$2:$C$61,2,FALSE),"")</f>
        <v/>
      </c>
      <c r="M32" s="44"/>
      <c r="N32" s="45" t="str">
        <f>IFERROR(VLOOKUP(M32&amp;$D32,勤務時間!$B$2:$C$61,2,FALSE),"")</f>
        <v/>
      </c>
      <c r="O32" s="246"/>
      <c r="P32" s="247"/>
    </row>
    <row r="33" spans="2:16" ht="20.100000000000001" customHeight="1" x14ac:dyDescent="0.15">
      <c r="B33" s="42">
        <f t="shared" si="2"/>
        <v>46078</v>
      </c>
      <c r="C33" s="43" t="str">
        <f t="shared" si="1"/>
        <v>水</v>
      </c>
      <c r="D33" s="93" t="str">
        <f t="shared" si="0"/>
        <v>平日</v>
      </c>
      <c r="E33" s="44"/>
      <c r="F33" s="45" t="str">
        <f>IFERROR(VLOOKUP(E33&amp;$D33,勤務時間!$B$2:$C$61,2,FALSE),"")</f>
        <v/>
      </c>
      <c r="G33" s="44"/>
      <c r="H33" s="45" t="str">
        <f>IFERROR(VLOOKUP(G33&amp;$D33,勤務時間!$B$2:$C$61,2,FALSE),"")</f>
        <v/>
      </c>
      <c r="I33" s="44"/>
      <c r="J33" s="45" t="str">
        <f>IFERROR(VLOOKUP(I33&amp;$D33,勤務時間!$B$2:$C$61,2,FALSE),"")</f>
        <v/>
      </c>
      <c r="K33" s="44"/>
      <c r="L33" s="45" t="str">
        <f>IFERROR(VLOOKUP(K33&amp;$D33,勤務時間!$B$2:$C$61,2,FALSE),"")</f>
        <v/>
      </c>
      <c r="M33" s="44"/>
      <c r="N33" s="45" t="str">
        <f>IFERROR(VLOOKUP(M33&amp;$D33,勤務時間!$B$2:$C$61,2,FALSE),"")</f>
        <v/>
      </c>
      <c r="O33" s="246"/>
      <c r="P33" s="247"/>
    </row>
    <row r="34" spans="2:16" ht="20.100000000000001" customHeight="1" x14ac:dyDescent="0.15">
      <c r="B34" s="42">
        <f t="shared" si="2"/>
        <v>46079</v>
      </c>
      <c r="C34" s="43" t="str">
        <f t="shared" si="1"/>
        <v>木</v>
      </c>
      <c r="D34" s="93" t="str">
        <f t="shared" si="0"/>
        <v>平日</v>
      </c>
      <c r="E34" s="44"/>
      <c r="F34" s="45" t="str">
        <f>IFERROR(VLOOKUP(E34&amp;$D34,勤務時間!$B$2:$C$61,2,FALSE),"")</f>
        <v/>
      </c>
      <c r="G34" s="44"/>
      <c r="H34" s="45" t="str">
        <f>IFERROR(VLOOKUP(G34&amp;$D34,勤務時間!$B$2:$C$61,2,FALSE),"")</f>
        <v/>
      </c>
      <c r="I34" s="44"/>
      <c r="J34" s="45" t="str">
        <f>IFERROR(VLOOKUP(I34&amp;$D34,勤務時間!$B$2:$C$61,2,FALSE),"")</f>
        <v/>
      </c>
      <c r="K34" s="44"/>
      <c r="L34" s="45" t="str">
        <f>IFERROR(VLOOKUP(K34&amp;$D34,勤務時間!$B$2:$C$61,2,FALSE),"")</f>
        <v/>
      </c>
      <c r="M34" s="44"/>
      <c r="N34" s="45" t="str">
        <f>IFERROR(VLOOKUP(M34&amp;$D34,勤務時間!$B$2:$C$61,2,FALSE),"")</f>
        <v/>
      </c>
      <c r="O34" s="246"/>
      <c r="P34" s="247"/>
    </row>
    <row r="35" spans="2:16" ht="20.100000000000001" customHeight="1" x14ac:dyDescent="0.15">
      <c r="B35" s="42">
        <f t="shared" si="2"/>
        <v>46080</v>
      </c>
      <c r="C35" s="43" t="str">
        <f t="shared" si="1"/>
        <v>金</v>
      </c>
      <c r="D35" s="93" t="str">
        <f t="shared" si="0"/>
        <v>平日</v>
      </c>
      <c r="E35" s="44"/>
      <c r="F35" s="45" t="str">
        <f>IFERROR(VLOOKUP(E35&amp;$D35,勤務時間!$B$2:$C$61,2,FALSE),"")</f>
        <v/>
      </c>
      <c r="G35" s="44"/>
      <c r="H35" s="45" t="str">
        <f>IFERROR(VLOOKUP(G35&amp;$D35,勤務時間!$B$2:$C$61,2,FALSE),"")</f>
        <v/>
      </c>
      <c r="I35" s="44"/>
      <c r="J35" s="45" t="str">
        <f>IFERROR(VLOOKUP(I35&amp;$D35,勤務時間!$B$2:$C$61,2,FALSE),"")</f>
        <v/>
      </c>
      <c r="K35" s="44"/>
      <c r="L35" s="45" t="str">
        <f>IFERROR(VLOOKUP(K35&amp;$D35,勤務時間!$B$2:$C$61,2,FALSE),"")</f>
        <v/>
      </c>
      <c r="M35" s="44"/>
      <c r="N35" s="45" t="str">
        <f>IFERROR(VLOOKUP(M35&amp;$D35,勤務時間!$B$2:$C$61,2,FALSE),"")</f>
        <v/>
      </c>
      <c r="O35" s="246"/>
      <c r="P35" s="247"/>
    </row>
    <row r="36" spans="2:16" ht="20.100000000000001" customHeight="1" x14ac:dyDescent="0.15">
      <c r="B36" s="42">
        <f t="shared" si="2"/>
        <v>46081</v>
      </c>
      <c r="C36" s="43" t="str">
        <f t="shared" si="1"/>
        <v>土</v>
      </c>
      <c r="D36" s="93" t="str">
        <f t="shared" si="0"/>
        <v>土曜日</v>
      </c>
      <c r="E36" s="44"/>
      <c r="F36" s="45" t="str">
        <f>IFERROR(VLOOKUP(E36&amp;$D36,勤務時間!$B$2:$C$61,2,FALSE),"")</f>
        <v/>
      </c>
      <c r="G36" s="44"/>
      <c r="H36" s="45" t="str">
        <f>IFERROR(VLOOKUP(G36&amp;$D36,勤務時間!$B$2:$C$61,2,FALSE),"")</f>
        <v/>
      </c>
      <c r="I36" s="44"/>
      <c r="J36" s="45" t="str">
        <f>IFERROR(VLOOKUP(I36&amp;$D36,勤務時間!$B$2:$C$61,2,FALSE),"")</f>
        <v/>
      </c>
      <c r="K36" s="44"/>
      <c r="L36" s="45" t="str">
        <f>IFERROR(VLOOKUP(K36&amp;$D36,勤務時間!$B$2:$C$61,2,FALSE),"")</f>
        <v/>
      </c>
      <c r="M36" s="44"/>
      <c r="N36" s="45" t="str">
        <f>IFERROR(VLOOKUP(M36&amp;$D36,勤務時間!$B$2:$C$61,2,FALSE),"")</f>
        <v/>
      </c>
      <c r="O36" s="246"/>
      <c r="P36" s="247"/>
    </row>
    <row r="37" spans="2:16" ht="20.100000000000001" customHeight="1" x14ac:dyDescent="0.15">
      <c r="B37" s="42"/>
      <c r="C37" s="43"/>
      <c r="D37" s="93" t="str">
        <f t="shared" si="0"/>
        <v/>
      </c>
      <c r="E37" s="44"/>
      <c r="F37" s="45" t="str">
        <f>IFERROR(VLOOKUP(E37&amp;$D37,勤務時間!$B$2:$C$61,2,FALSE),"")</f>
        <v/>
      </c>
      <c r="G37" s="44"/>
      <c r="H37" s="45" t="str">
        <f>IFERROR(VLOOKUP(G37&amp;$D37,勤務時間!$B$2:$C$61,2,FALSE),"")</f>
        <v/>
      </c>
      <c r="I37" s="44"/>
      <c r="J37" s="45" t="str">
        <f>IFERROR(VLOOKUP(I37&amp;$D37,勤務時間!$B$2:$C$61,2,FALSE),"")</f>
        <v/>
      </c>
      <c r="K37" s="44"/>
      <c r="L37" s="45" t="str">
        <f>IFERROR(VLOOKUP(K37&amp;$D37,勤務時間!$B$2:$C$61,2,FALSE),"")</f>
        <v/>
      </c>
      <c r="M37" s="44"/>
      <c r="N37" s="45" t="str">
        <f>IFERROR(VLOOKUP(M37&amp;$D37,勤務時間!$B$2:$C$61,2,FALSE),"")</f>
        <v/>
      </c>
      <c r="O37" s="246"/>
      <c r="P37" s="247"/>
    </row>
    <row r="38" spans="2:16" ht="20.100000000000001" customHeight="1" x14ac:dyDescent="0.15">
      <c r="B38" s="42"/>
      <c r="C38" s="43"/>
      <c r="D38" s="93" t="str">
        <f t="shared" si="0"/>
        <v/>
      </c>
      <c r="E38" s="44"/>
      <c r="F38" s="45" t="str">
        <f>IFERROR(VLOOKUP(E38&amp;$D38,勤務時間!$B$2:$C$61,2,FALSE),"")</f>
        <v/>
      </c>
      <c r="G38" s="44"/>
      <c r="H38" s="45" t="str">
        <f>IFERROR(VLOOKUP(G38&amp;$D38,勤務時間!$B$2:$C$61,2,FALSE),"")</f>
        <v/>
      </c>
      <c r="I38" s="44"/>
      <c r="J38" s="45" t="str">
        <f>IFERROR(VLOOKUP(I38&amp;$D38,勤務時間!$B$2:$C$61,2,FALSE),"")</f>
        <v/>
      </c>
      <c r="K38" s="44"/>
      <c r="L38" s="45" t="str">
        <f>IFERROR(VLOOKUP(K38&amp;$D38,勤務時間!$B$2:$C$61,2,FALSE),"")</f>
        <v/>
      </c>
      <c r="M38" s="44"/>
      <c r="N38" s="45" t="str">
        <f>IFERROR(VLOOKUP(M38&amp;$D38,勤務時間!$B$2:$C$61,2,FALSE),"")</f>
        <v/>
      </c>
      <c r="O38" s="246"/>
      <c r="P38" s="247"/>
    </row>
    <row r="39" spans="2:16" ht="20.100000000000001" customHeight="1" x14ac:dyDescent="0.15">
      <c r="B39" s="46"/>
      <c r="C39" s="47"/>
      <c r="D39" s="93" t="str">
        <f t="shared" ref="D39" si="3">IF(C39="月","平日",IF(C39="火","平日",IF(C39="水","平日",IF(C39="木","平日",IF(C39="金","平日",IF(C39="土","土曜日",IF(C39="日","長期休暇","")))))))</f>
        <v/>
      </c>
      <c r="E39" s="48"/>
      <c r="F39" s="49" t="str">
        <f>IFERROR(VLOOKUP(E39&amp;$D39,勤務時間!$B$2:$C$61,2,FALSE),"")</f>
        <v/>
      </c>
      <c r="G39" s="48"/>
      <c r="H39" s="49" t="str">
        <f>IFERROR(VLOOKUP(G39&amp;$D39,勤務時間!$B$2:$C$61,2,FALSE),"")</f>
        <v/>
      </c>
      <c r="I39" s="48"/>
      <c r="J39" s="49" t="str">
        <f>IFERROR(VLOOKUP(I39&amp;$D39,勤務時間!$B$2:$C$61,2,FALSE),"")</f>
        <v/>
      </c>
      <c r="K39" s="48"/>
      <c r="L39" s="49" t="str">
        <f>IFERROR(VLOOKUP(K39&amp;$D39,勤務時間!$B$2:$C$61,2,FALSE),"")</f>
        <v/>
      </c>
      <c r="M39" s="48"/>
      <c r="N39" s="49" t="str">
        <f>IFERROR(VLOOKUP(M39&amp;$D39,勤務時間!$B$2:$C$61,2,FALSE),"")</f>
        <v/>
      </c>
      <c r="O39" s="271"/>
      <c r="P39" s="272"/>
    </row>
    <row r="40" spans="2:16" ht="24" customHeight="1" x14ac:dyDescent="0.15">
      <c r="B40" s="228" t="s">
        <v>34</v>
      </c>
      <c r="C40" s="248"/>
      <c r="D40" s="229"/>
      <c r="E40" s="240">
        <f>COUNTIF(E9:E39,"A")+COUNTIF(E9:E39,"B")+COUNTIF(E9:E39,"C")+COUNTIF(E9:E39,"D")+COUNTIF(E9:E39,"E")+COUNTIF(E9:E39,"F")+COUNTIF(E9:E39,"G")+COUNTIF(E9:E39,"H")+COUNTIF(E9:E39,"I")+COUNTIF(E9:E39,"J")+COUNTIF(E9:E39,"K")+COUNTIF(E9:E39,"L")+COUNTIF(E9:E39,"M")+COUNTIF(E9:E39,"N")+COUNTIF(E9:E39,"O")+COUNTIF(E9:E39,"P")+COUNTIF(E9:E39,"Q")+COUNTIF(E9:E39,"R")+COUNTIF(E9:E39,"S")+COUNTIF(E9:E39,"T")+COUNTIF(E9:E39,"U")+COUNTIF(E9:E39,"V")+COUNTIF(E9:E39,"W")</f>
        <v>0</v>
      </c>
      <c r="F40" s="241"/>
      <c r="G40" s="240">
        <f>COUNTIF(G9:G39,"A")+COUNTIF(G9:G39,"B")+COUNTIF(G9:G39,"C")+COUNTIF(G9:G39,"D")+COUNTIF(G9:G39,"E")+COUNTIF(G9:G39,"F")+COUNTIF(G9:G39,"G")+COUNTIF(G9:G39,"H")+COUNTIF(G9:G39,"I")+COUNTIF(G9:G39,"J")+COUNTIF(G9:G39,"K")+COUNTIF(G9:G39,"L")+COUNTIF(G9:G39,"M")+COUNTIF(G9:G39,"N")+COUNTIF(G9:G39,"O")+COUNTIF(G9:G39,"P")+COUNTIF(G9:G39,"Q")+COUNTIF(G9:G39,"R")+COUNTIF(G9:G39,"S")+COUNTIF(G9:G39,"T")+COUNTIF(G9:G39,"U")+COUNTIF(G9:G39,"V")+COUNTIF(G9:G39,"W")</f>
        <v>0</v>
      </c>
      <c r="H40" s="241"/>
      <c r="I40" s="240">
        <f>COUNTIF(I9:I39,"A")+COUNTIF(I9:I39,"B")+COUNTIF(I9:I39,"C")+COUNTIF(I9:I39,"D")+COUNTIF(I9:I39,"E")+COUNTIF(I9:I39,"F")+COUNTIF(I9:I39,"G")+COUNTIF(I9:I39,"H")+COUNTIF(I9:I39,"I")+COUNTIF(I9:I39,"J")+COUNTIF(I9:I39,"K")+COUNTIF(I9:I39,"L")+COUNTIF(I9:I39,"M")+COUNTIF(I9:I39,"N")+COUNTIF(I9:I39,"O")+COUNTIF(I9:I39,"P")+COUNTIF(I9:I39,"Q")+COUNTIF(I9:I39,"R")+COUNTIF(I9:I39,"S")+COUNTIF(I9:I39,"T")+COUNTIF(I9:I39,"U")+COUNTIF(I9:I39,"V")+COUNTIF(I9:I39,"W")</f>
        <v>0</v>
      </c>
      <c r="J40" s="241"/>
      <c r="K40" s="240">
        <f t="shared" ref="K40" si="4">COUNTIF(K9:K39,"A")+COUNTIF(K9:K39,"B")+COUNTIF(K9:K39,"C")+COUNTIF(K9:K39,"D")+COUNTIF(K9:K39,"E")+COUNTIF(K9:K39,"F")+COUNTIF(K9:K39,"G")+COUNTIF(K9:K39,"H")+COUNTIF(K9:K39,"I")+COUNTIF(K9:K39,"J")+COUNTIF(K9:K39,"K")+COUNTIF(K9:K39,"L")+COUNTIF(K9:K39,"M")+COUNTIF(K9:K39,"N")+COUNTIF(K9:K39,"O")+COUNTIF(K9:K39,"P")+COUNTIF(K9:K39,"Q")+COUNTIF(K9:K39,"R")+COUNTIF(K9:K39,"S")+COUNTIF(K9:K39,"T")+COUNTIF(K9:K39,"U")+COUNTIF(K9:K39,"V")+COUNTIF(K9:K39,"W")</f>
        <v>0</v>
      </c>
      <c r="L40" s="241"/>
      <c r="M40" s="240">
        <f>COUNTIF(M9:M39,"A")+COUNTIF(M9:M39,"B")+COUNTIF(M9:M39,"C")+COUNTIF(M9:M39,"D")+COUNTIF(M9:M39,"E")+COUNTIF(M9:M39,"F")+COUNTIF(M9:M39,"G")+COUNTIF(M9:M39,"H")+COUNTIF(M9:M39,"I")+COUNTIF(M9:M39,"J")+COUNTIF(M9:M39,"K")+COUNTIF(M9:M39,"L")+COUNTIF(M9:M39,"M")+COUNTIF(M9:M39,"N")+COUNTIF(M9:M39,"O")+COUNTIF(M9:M39,"P")+COUNTIF(M9:M39,"Q")+COUNTIF(M9:M39,"R")+COUNTIF(M9:M39,"S")+COUNTIF(M9:M39,"T")+COUNTIF(M9:M39,"U")+COUNTIF(M9:M39,"V")+COUNTIF(M9:M39,"W")</f>
        <v>0</v>
      </c>
      <c r="N40" s="241"/>
      <c r="O40" s="232"/>
      <c r="P40" s="233"/>
    </row>
    <row r="41" spans="2:16" ht="28.5" customHeight="1" x14ac:dyDescent="0.15">
      <c r="B41" s="223" t="s">
        <v>147</v>
      </c>
      <c r="C41" s="226"/>
      <c r="D41" s="227"/>
      <c r="E41" s="219" t="str">
        <f>IF(SUM(F9:F39)=0,"",(SUM(F9:F39)))</f>
        <v/>
      </c>
      <c r="F41" s="220"/>
      <c r="G41" s="219" t="str">
        <f>IF(SUM(H9:H39)=0,"",(SUM(H9:H39)))</f>
        <v/>
      </c>
      <c r="H41" s="220"/>
      <c r="I41" s="219" t="str">
        <f>IF(SUM(J9:J39)=0,"",(SUM(J9:J39)))</f>
        <v/>
      </c>
      <c r="J41" s="220"/>
      <c r="K41" s="219" t="str">
        <f>IF(SUM(L9:L39)=0,"",(SUM(L9:L39)))</f>
        <v/>
      </c>
      <c r="L41" s="220"/>
      <c r="M41" s="219" t="str">
        <f>IF(SUM(N9:N39)=0,"",(SUM(N9:N39)))</f>
        <v/>
      </c>
      <c r="N41" s="220"/>
      <c r="O41" s="221"/>
      <c r="P41" s="222"/>
    </row>
    <row r="42" spans="2:16" ht="28.5" customHeight="1" x14ac:dyDescent="0.15">
      <c r="B42" s="223" t="s">
        <v>148</v>
      </c>
      <c r="C42" s="224"/>
      <c r="D42" s="225"/>
      <c r="E42" s="228" t="str">
        <f>IFERROR(IF(E41*24&gt;$I$4*$O$4*0.8,"〇","×"),"")</f>
        <v/>
      </c>
      <c r="F42" s="229"/>
      <c r="G42" s="228" t="str">
        <f>IFERROR(IF(G41*24&gt;$I$4*$O$4*0.8,"〇","×"),"")</f>
        <v/>
      </c>
      <c r="H42" s="229"/>
      <c r="I42" s="228" t="str">
        <f>IFERROR(IF(I41*24&gt;$I$4*$O$4*0.8,"〇","×"),"")</f>
        <v/>
      </c>
      <c r="J42" s="229"/>
      <c r="K42" s="228" t="str">
        <f>IFERROR(IF(K41*24&gt;$I$4*$O$4*0.8,"〇","×"),"")</f>
        <v/>
      </c>
      <c r="L42" s="229"/>
      <c r="M42" s="228" t="str">
        <f>IFERROR(IF(M41*24&gt;$I$4*$O$4*0.8,"〇","×"),"")</f>
        <v/>
      </c>
      <c r="N42" s="229"/>
      <c r="O42" s="230"/>
      <c r="P42" s="231"/>
    </row>
    <row r="43" spans="2:16" ht="10.5" customHeight="1" x14ac:dyDescent="0.15"/>
    <row r="44" spans="2:16" x14ac:dyDescent="0.15">
      <c r="E44" s="124"/>
    </row>
    <row r="45" spans="2:16" x14ac:dyDescent="0.15">
      <c r="E45" s="50"/>
      <c r="F45" s="51"/>
      <c r="G45" s="51"/>
      <c r="H45" s="51"/>
      <c r="I45" s="51"/>
      <c r="J45" s="51"/>
      <c r="K45" s="51"/>
      <c r="L45" s="51"/>
      <c r="M45" s="51"/>
      <c r="N45" s="51"/>
    </row>
    <row r="46" spans="2:16" x14ac:dyDescent="0.15">
      <c r="E46" s="50"/>
      <c r="F46" s="51"/>
      <c r="G46" s="51"/>
      <c r="H46" s="51"/>
      <c r="I46" s="51"/>
      <c r="J46" s="51"/>
      <c r="K46" s="51"/>
      <c r="L46" s="51"/>
      <c r="M46" s="51"/>
      <c r="N46" s="51"/>
    </row>
    <row r="47" spans="2:16" x14ac:dyDescent="0.15">
      <c r="E47" s="50"/>
      <c r="F47" s="51"/>
      <c r="G47" s="51"/>
      <c r="H47" s="51"/>
      <c r="I47" s="51"/>
      <c r="J47" s="51"/>
      <c r="K47" s="51"/>
      <c r="L47" s="51"/>
      <c r="M47" s="51"/>
      <c r="N47" s="51"/>
    </row>
  </sheetData>
  <mergeCells count="71">
    <mergeCell ref="K1:L1"/>
    <mergeCell ref="B2:P2"/>
    <mergeCell ref="F4:H4"/>
    <mergeCell ref="I4:J4"/>
    <mergeCell ref="K4:N4"/>
    <mergeCell ref="O4:P4"/>
    <mergeCell ref="B6:C8"/>
    <mergeCell ref="D6:D8"/>
    <mergeCell ref="E6:F6"/>
    <mergeCell ref="G6:H6"/>
    <mergeCell ref="I6:J6"/>
    <mergeCell ref="O14:P14"/>
    <mergeCell ref="M6:N6"/>
    <mergeCell ref="O6:P8"/>
    <mergeCell ref="E7:F7"/>
    <mergeCell ref="G7:H7"/>
    <mergeCell ref="I7:J7"/>
    <mergeCell ref="K7:L7"/>
    <mergeCell ref="M7:N7"/>
    <mergeCell ref="K6:L6"/>
    <mergeCell ref="O9:P9"/>
    <mergeCell ref="O10:P10"/>
    <mergeCell ref="O11:P11"/>
    <mergeCell ref="O12:P12"/>
    <mergeCell ref="O13:P13"/>
    <mergeCell ref="O26:P26"/>
    <mergeCell ref="O15:P15"/>
    <mergeCell ref="O16:P16"/>
    <mergeCell ref="O17:P17"/>
    <mergeCell ref="O18:P18"/>
    <mergeCell ref="O19:P19"/>
    <mergeCell ref="O20:P20"/>
    <mergeCell ref="O21:P21"/>
    <mergeCell ref="O22:P22"/>
    <mergeCell ref="O23:P23"/>
    <mergeCell ref="O24:P24"/>
    <mergeCell ref="O25:P25"/>
    <mergeCell ref="O38:P38"/>
    <mergeCell ref="O27:P27"/>
    <mergeCell ref="O28:P28"/>
    <mergeCell ref="O29:P29"/>
    <mergeCell ref="O30:P30"/>
    <mergeCell ref="O31:P31"/>
    <mergeCell ref="O32:P32"/>
    <mergeCell ref="O33:P33"/>
    <mergeCell ref="O34:P34"/>
    <mergeCell ref="O35:P35"/>
    <mergeCell ref="O36:P36"/>
    <mergeCell ref="O37:P37"/>
    <mergeCell ref="O39:P39"/>
    <mergeCell ref="B40:D40"/>
    <mergeCell ref="E40:F40"/>
    <mergeCell ref="G40:H40"/>
    <mergeCell ref="I40:J40"/>
    <mergeCell ref="K40:L40"/>
    <mergeCell ref="M40:N40"/>
    <mergeCell ref="O40:P40"/>
    <mergeCell ref="O41:P41"/>
    <mergeCell ref="B42:D42"/>
    <mergeCell ref="E42:F42"/>
    <mergeCell ref="G42:H42"/>
    <mergeCell ref="I42:J42"/>
    <mergeCell ref="K42:L42"/>
    <mergeCell ref="M42:N42"/>
    <mergeCell ref="O42:P42"/>
    <mergeCell ref="B41:D41"/>
    <mergeCell ref="E41:F41"/>
    <mergeCell ref="G41:H41"/>
    <mergeCell ref="I41:J41"/>
    <mergeCell ref="K41:L41"/>
    <mergeCell ref="M41:N41"/>
  </mergeCells>
  <phoneticPr fontId="1"/>
  <dataValidations count="1">
    <dataValidation type="list" allowBlank="1" showInputMessage="1" showErrorMessage="1" sqref="D9:D39">
      <formula1>"平日,土曜日,長期休暇,その他,　"</formula1>
    </dataValidation>
  </dataValidations>
  <pageMargins left="0.35433070866141736" right="0.35433070866141736" top="0.55118110236220474" bottom="0.35433070866141736"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OFFSET(職員情報!$C$6,0,0,COUNTA(職員情報!$C$6:$C$25),1)</xm:f>
          </x14:formula1>
          <xm:sqref>E6:N6</xm:sqref>
        </x14:dataValidation>
        <x14:dataValidation type="list" allowBlank="1" showInputMessage="1" showErrorMessage="1">
          <x14:formula1>
            <xm:f>シフト情報!$B$15:$B$29</xm:f>
          </x14:formula1>
          <xm:sqref>E9:E39 G9:G39 I9:I39 K9:K39 M9:M39</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47"/>
  <sheetViews>
    <sheetView zoomScale="115" zoomScaleNormal="115" zoomScaleSheetLayoutView="85" workbookViewId="0">
      <selection activeCell="O9" sqref="O9:P39"/>
    </sheetView>
  </sheetViews>
  <sheetFormatPr defaultRowHeight="15" x14ac:dyDescent="0.15"/>
  <cols>
    <col min="1" max="1" width="3.25" style="35" customWidth="1"/>
    <col min="2" max="2" width="5.875" style="34" customWidth="1"/>
    <col min="3" max="3" width="3.375" style="35" bestFit="1" customWidth="1"/>
    <col min="4" max="4" width="5.625" style="35" customWidth="1"/>
    <col min="5" max="5" width="4.25" style="34" bestFit="1" customWidth="1"/>
    <col min="6" max="6" width="8.125" style="35" customWidth="1"/>
    <col min="7" max="7" width="4.25" style="35" bestFit="1" customWidth="1"/>
    <col min="8" max="8" width="8.125" style="35" customWidth="1"/>
    <col min="9" max="9" width="4.25" style="35" bestFit="1" customWidth="1"/>
    <col min="10" max="10" width="8.125" style="35" customWidth="1"/>
    <col min="11" max="11" width="4.25" style="35" bestFit="1" customWidth="1"/>
    <col min="12" max="12" width="8.125" style="35" customWidth="1"/>
    <col min="13" max="13" width="4.25" style="35" bestFit="1" customWidth="1"/>
    <col min="14" max="14" width="8.125" style="35" customWidth="1"/>
    <col min="15" max="15" width="6.375" style="35" customWidth="1"/>
    <col min="16" max="16" width="8.25" style="35" customWidth="1"/>
    <col min="17" max="16384" width="9" style="35"/>
  </cols>
  <sheetData>
    <row r="1" spans="2:16" ht="15.75" x14ac:dyDescent="0.15">
      <c r="K1" s="249" t="s">
        <v>20</v>
      </c>
      <c r="L1" s="249"/>
      <c r="M1" s="123">
        <v>8</v>
      </c>
      <c r="N1" s="59" t="s">
        <v>18</v>
      </c>
      <c r="O1" s="59">
        <v>3</v>
      </c>
      <c r="P1" s="36" t="s">
        <v>19</v>
      </c>
    </row>
    <row r="2" spans="2:16" ht="26.25" x14ac:dyDescent="0.15">
      <c r="B2" s="282" t="str">
        <f>'4月'!B2:P2</f>
        <v>○○児童クラブ　出勤簿（実績）</v>
      </c>
      <c r="C2" s="282"/>
      <c r="D2" s="282"/>
      <c r="E2" s="282"/>
      <c r="F2" s="282"/>
      <c r="G2" s="282"/>
      <c r="H2" s="282"/>
      <c r="I2" s="282"/>
      <c r="J2" s="282"/>
      <c r="K2" s="282"/>
      <c r="L2" s="282"/>
      <c r="M2" s="282"/>
      <c r="N2" s="282"/>
      <c r="O2" s="282"/>
      <c r="P2" s="282"/>
    </row>
    <row r="3" spans="2:16" ht="8.25" customHeight="1" x14ac:dyDescent="0.15">
      <c r="B3" s="99"/>
      <c r="C3" s="99"/>
      <c r="D3" s="99"/>
      <c r="E3" s="99"/>
      <c r="F3" s="99"/>
      <c r="G3" s="99"/>
      <c r="H3" s="99"/>
      <c r="I3" s="99"/>
      <c r="J3" s="99"/>
      <c r="K3" s="99"/>
      <c r="L3" s="99"/>
      <c r="M3" s="99"/>
      <c r="N3" s="99"/>
      <c r="O3" s="99"/>
      <c r="P3" s="99"/>
    </row>
    <row r="4" spans="2:16" ht="20.25" customHeight="1" x14ac:dyDescent="0.15">
      <c r="B4" s="37" t="s">
        <v>33</v>
      </c>
      <c r="C4" s="99"/>
      <c r="D4" s="99"/>
      <c r="E4" s="99"/>
      <c r="F4" s="253" t="s">
        <v>132</v>
      </c>
      <c r="G4" s="254"/>
      <c r="H4" s="255"/>
      <c r="I4" s="256"/>
      <c r="J4" s="257"/>
      <c r="K4" s="268" t="s">
        <v>124</v>
      </c>
      <c r="L4" s="269"/>
      <c r="M4" s="269"/>
      <c r="N4" s="270"/>
      <c r="O4" s="283">
        <f>'4月'!O4:P4</f>
        <v>0</v>
      </c>
      <c r="P4" s="284"/>
    </row>
    <row r="5" spans="2:16" ht="7.5" customHeight="1" x14ac:dyDescent="0.15"/>
    <row r="6" spans="2:16" ht="24.75" customHeight="1" x14ac:dyDescent="0.15">
      <c r="B6" s="234" t="s">
        <v>0</v>
      </c>
      <c r="C6" s="235"/>
      <c r="D6" s="250" t="s">
        <v>116</v>
      </c>
      <c r="E6" s="259"/>
      <c r="F6" s="259"/>
      <c r="G6" s="259"/>
      <c r="H6" s="259"/>
      <c r="I6" s="259"/>
      <c r="J6" s="259"/>
      <c r="K6" s="259"/>
      <c r="L6" s="259"/>
      <c r="M6" s="259"/>
      <c r="N6" s="259"/>
      <c r="O6" s="260" t="s">
        <v>114</v>
      </c>
      <c r="P6" s="261"/>
    </row>
    <row r="7" spans="2:16" ht="18" customHeight="1" x14ac:dyDescent="0.15">
      <c r="B7" s="236"/>
      <c r="C7" s="237"/>
      <c r="D7" s="251"/>
      <c r="E7" s="242" t="str">
        <f>IFERROR(VLOOKUP(E6,職員情報!$C$6:$D$25,2,FALSE),"")</f>
        <v/>
      </c>
      <c r="F7" s="243"/>
      <c r="G7" s="242" t="str">
        <f>IFERROR(VLOOKUP(G6,職員情報!$C$6:$D$25,2,FALSE),"")</f>
        <v/>
      </c>
      <c r="H7" s="243"/>
      <c r="I7" s="242" t="str">
        <f>IFERROR(VLOOKUP(I6,職員情報!$C$6:$D$25,2,FALSE),"")</f>
        <v/>
      </c>
      <c r="J7" s="243"/>
      <c r="K7" s="242" t="str">
        <f>IFERROR(VLOOKUP(K6,職員情報!$C$6:$D$25,2,FALSE),"")</f>
        <v/>
      </c>
      <c r="L7" s="243"/>
      <c r="M7" s="242" t="str">
        <f>IFERROR(VLOOKUP(M6,職員情報!$C$6:$D$25,2,FALSE),"")</f>
        <v/>
      </c>
      <c r="N7" s="243"/>
      <c r="O7" s="262"/>
      <c r="P7" s="263"/>
    </row>
    <row r="8" spans="2:16" ht="18" customHeight="1" x14ac:dyDescent="0.15">
      <c r="B8" s="238"/>
      <c r="C8" s="239"/>
      <c r="D8" s="252"/>
      <c r="E8" s="52" t="s">
        <v>4</v>
      </c>
      <c r="F8" s="125" t="s">
        <v>21</v>
      </c>
      <c r="G8" s="52" t="s">
        <v>4</v>
      </c>
      <c r="H8" s="125" t="s">
        <v>21</v>
      </c>
      <c r="I8" s="52" t="s">
        <v>4</v>
      </c>
      <c r="J8" s="125" t="s">
        <v>21</v>
      </c>
      <c r="K8" s="52" t="s">
        <v>4</v>
      </c>
      <c r="L8" s="125" t="s">
        <v>21</v>
      </c>
      <c r="M8" s="52" t="s">
        <v>4</v>
      </c>
      <c r="N8" s="125" t="s">
        <v>21</v>
      </c>
      <c r="O8" s="264"/>
      <c r="P8" s="265"/>
    </row>
    <row r="9" spans="2:16" ht="20.100000000000001" customHeight="1" x14ac:dyDescent="0.15">
      <c r="B9" s="39">
        <v>46082</v>
      </c>
      <c r="C9" s="53" t="str">
        <f>IF(B9="","",TEXT(B9,"aaa"))</f>
        <v>日</v>
      </c>
      <c r="D9" s="93" t="str">
        <f t="shared" ref="D9:D38" si="0">IF(C9="月","平日",IF(C9="火","平日",IF(C9="水","平日",IF(C9="木","平日",IF(C9="金","平日",IF(C9="土","土曜日",IF(C9="日","　","")))))))</f>
        <v>　</v>
      </c>
      <c r="E9" s="40"/>
      <c r="F9" s="41" t="str">
        <f>IFERROR(VLOOKUP(E9&amp;$D9,勤務時間!$B$2:$C$61,2,FALSE),"")</f>
        <v/>
      </c>
      <c r="G9" s="40"/>
      <c r="H9" s="41" t="str">
        <f>IFERROR(VLOOKUP(G9&amp;$D9,勤務時間!$B$2:$C$61,2,FALSE),"")</f>
        <v/>
      </c>
      <c r="I9" s="40"/>
      <c r="J9" s="41" t="str">
        <f>IFERROR(VLOOKUP(I9&amp;$D9,勤務時間!$B$2:$C$61,2,FALSE),"")</f>
        <v/>
      </c>
      <c r="K9" s="40"/>
      <c r="L9" s="41" t="str">
        <f>IFERROR(VLOOKUP(K9&amp;$D9,勤務時間!$B$2:$C$61,2,FALSE),"")</f>
        <v/>
      </c>
      <c r="M9" s="40"/>
      <c r="N9" s="41" t="str">
        <f>IFERROR(VLOOKUP(M9&amp;$D9,勤務時間!$B$2:$C$61,2,FALSE),"")</f>
        <v/>
      </c>
      <c r="O9" s="244"/>
      <c r="P9" s="245"/>
    </row>
    <row r="10" spans="2:16" ht="20.100000000000001" customHeight="1" x14ac:dyDescent="0.15">
      <c r="B10" s="42">
        <f>B9+1</f>
        <v>46083</v>
      </c>
      <c r="C10" s="43" t="str">
        <f t="shared" ref="C10:C38" si="1">IF(B10="","",TEXT(B10,"aaa"))</f>
        <v>月</v>
      </c>
      <c r="D10" s="93" t="str">
        <f t="shared" si="0"/>
        <v>平日</v>
      </c>
      <c r="E10" s="44"/>
      <c r="F10" s="41" t="str">
        <f>IFERROR(VLOOKUP(E10&amp;$D10,勤務時間!$B$2:$C$61,2,FALSE),"")</f>
        <v/>
      </c>
      <c r="G10" s="44"/>
      <c r="H10" s="41" t="str">
        <f>IFERROR(VLOOKUP(G10&amp;$D10,勤務時間!$B$2:$C$61,2,FALSE),"")</f>
        <v/>
      </c>
      <c r="I10" s="44"/>
      <c r="J10" s="41" t="str">
        <f>IFERROR(VLOOKUP(I10&amp;$D10,勤務時間!$B$2:$C$61,2,FALSE),"")</f>
        <v/>
      </c>
      <c r="K10" s="44"/>
      <c r="L10" s="41" t="str">
        <f>IFERROR(VLOOKUP(K10&amp;$D10,勤務時間!$B$2:$C$61,2,FALSE),"")</f>
        <v/>
      </c>
      <c r="M10" s="44"/>
      <c r="N10" s="41" t="str">
        <f>IFERROR(VLOOKUP(M10&amp;$D10,勤務時間!$B$2:$C$61,2,FALSE),"")</f>
        <v/>
      </c>
      <c r="O10" s="246"/>
      <c r="P10" s="247"/>
    </row>
    <row r="11" spans="2:16" ht="20.100000000000001" customHeight="1" x14ac:dyDescent="0.15">
      <c r="B11" s="42">
        <f t="shared" ref="B11:B38" si="2">B10+1</f>
        <v>46084</v>
      </c>
      <c r="C11" s="43" t="str">
        <f>IF(B11="","",TEXT(B11,"aaa"))</f>
        <v>火</v>
      </c>
      <c r="D11" s="93" t="str">
        <f t="shared" si="0"/>
        <v>平日</v>
      </c>
      <c r="E11" s="40"/>
      <c r="F11" s="41" t="str">
        <f>IFERROR(VLOOKUP(E11&amp;$D11,勤務時間!$B$2:$C$61,2,FALSE),"")</f>
        <v/>
      </c>
      <c r="G11" s="40"/>
      <c r="H11" s="41" t="str">
        <f>IFERROR(VLOOKUP(G11&amp;$D11,勤務時間!$B$2:$C$61,2,FALSE),"")</f>
        <v/>
      </c>
      <c r="I11" s="40"/>
      <c r="J11" s="41" t="str">
        <f>IFERROR(VLOOKUP(I11&amp;$D11,勤務時間!$B$2:$C$61,2,FALSE),"")</f>
        <v/>
      </c>
      <c r="K11" s="40"/>
      <c r="L11" s="41" t="str">
        <f>IFERROR(VLOOKUP(K11&amp;$D11,勤務時間!$B$2:$C$61,2,FALSE),"")</f>
        <v/>
      </c>
      <c r="M11" s="40"/>
      <c r="N11" s="41" t="str">
        <f>IFERROR(VLOOKUP(M11&amp;$D11,勤務時間!$B$2:$C$61,2,FALSE),"")</f>
        <v/>
      </c>
      <c r="O11" s="246"/>
      <c r="P11" s="247"/>
    </row>
    <row r="12" spans="2:16" ht="20.100000000000001" customHeight="1" x14ac:dyDescent="0.15">
      <c r="B12" s="42">
        <f t="shared" si="2"/>
        <v>46085</v>
      </c>
      <c r="C12" s="43" t="str">
        <f t="shared" si="1"/>
        <v>水</v>
      </c>
      <c r="D12" s="93" t="str">
        <f t="shared" si="0"/>
        <v>平日</v>
      </c>
      <c r="E12" s="40"/>
      <c r="F12" s="41" t="str">
        <f>IFERROR(VLOOKUP(E12&amp;$D12,勤務時間!$B$2:$C$61,2,FALSE),"")</f>
        <v/>
      </c>
      <c r="G12" s="40"/>
      <c r="H12" s="41" t="str">
        <f>IFERROR(VLOOKUP(G12&amp;$D12,勤務時間!$B$2:$C$61,2,FALSE),"")</f>
        <v/>
      </c>
      <c r="I12" s="40"/>
      <c r="J12" s="41" t="str">
        <f>IFERROR(VLOOKUP(I12&amp;$D12,勤務時間!$B$2:$C$61,2,FALSE),"")</f>
        <v/>
      </c>
      <c r="K12" s="40"/>
      <c r="L12" s="41" t="str">
        <f>IFERROR(VLOOKUP(K12&amp;$D12,勤務時間!$B$2:$C$61,2,FALSE),"")</f>
        <v/>
      </c>
      <c r="M12" s="40"/>
      <c r="N12" s="41" t="str">
        <f>IFERROR(VLOOKUP(M12&amp;$D12,勤務時間!$B$2:$C$61,2,FALSE),"")</f>
        <v/>
      </c>
      <c r="O12" s="246"/>
      <c r="P12" s="247"/>
    </row>
    <row r="13" spans="2:16" ht="20.100000000000001" customHeight="1" x14ac:dyDescent="0.15">
      <c r="B13" s="42">
        <f t="shared" si="2"/>
        <v>46086</v>
      </c>
      <c r="C13" s="43" t="str">
        <f t="shared" si="1"/>
        <v>木</v>
      </c>
      <c r="D13" s="93" t="str">
        <f t="shared" si="0"/>
        <v>平日</v>
      </c>
      <c r="E13" s="44"/>
      <c r="F13" s="45" t="str">
        <f>IFERROR(VLOOKUP(E13&amp;$D13,勤務時間!$B$2:$C$61,2,FALSE),"")</f>
        <v/>
      </c>
      <c r="G13" s="44"/>
      <c r="H13" s="45" t="str">
        <f>IFERROR(VLOOKUP(G13&amp;$D13,勤務時間!$B$2:$C$61,2,FALSE),"")</f>
        <v/>
      </c>
      <c r="I13" s="44"/>
      <c r="J13" s="45" t="str">
        <f>IFERROR(VLOOKUP(I13&amp;$D13,勤務時間!$B$2:$C$61,2,FALSE),"")</f>
        <v/>
      </c>
      <c r="K13" s="44"/>
      <c r="L13" s="45" t="str">
        <f>IFERROR(VLOOKUP(K13&amp;$D13,勤務時間!$B$2:$C$61,2,FALSE),"")</f>
        <v/>
      </c>
      <c r="M13" s="44"/>
      <c r="N13" s="45" t="str">
        <f>IFERROR(VLOOKUP(M13&amp;$D13,勤務時間!$B$2:$C$61,2,FALSE),"")</f>
        <v/>
      </c>
      <c r="O13" s="246"/>
      <c r="P13" s="247"/>
    </row>
    <row r="14" spans="2:16" ht="20.100000000000001" customHeight="1" x14ac:dyDescent="0.15">
      <c r="B14" s="42">
        <f t="shared" si="2"/>
        <v>46087</v>
      </c>
      <c r="C14" s="43" t="str">
        <f>IF(B14="","",TEXT(B14,"aaa"))</f>
        <v>金</v>
      </c>
      <c r="D14" s="93" t="str">
        <f t="shared" si="0"/>
        <v>平日</v>
      </c>
      <c r="E14" s="44"/>
      <c r="F14" s="45" t="str">
        <f>IFERROR(VLOOKUP(E14&amp;$D14,勤務時間!$B$2:$C$61,2,FALSE),"")</f>
        <v/>
      </c>
      <c r="G14" s="44"/>
      <c r="H14" s="45" t="str">
        <f>IFERROR(VLOOKUP(G14&amp;$D14,勤務時間!$B$2:$C$61,2,FALSE),"")</f>
        <v/>
      </c>
      <c r="I14" s="44"/>
      <c r="J14" s="45" t="str">
        <f>IFERROR(VLOOKUP(I14&amp;$D14,勤務時間!$B$2:$C$61,2,FALSE),"")</f>
        <v/>
      </c>
      <c r="K14" s="44"/>
      <c r="L14" s="45" t="str">
        <f>IFERROR(VLOOKUP(K14&amp;$D14,勤務時間!$B$2:$C$61,2,FALSE),"")</f>
        <v/>
      </c>
      <c r="M14" s="44"/>
      <c r="N14" s="45" t="str">
        <f>IFERROR(VLOOKUP(M14&amp;$D14,勤務時間!$B$2:$C$61,2,FALSE),"")</f>
        <v/>
      </c>
      <c r="O14" s="246"/>
      <c r="P14" s="247"/>
    </row>
    <row r="15" spans="2:16" ht="20.100000000000001" customHeight="1" x14ac:dyDescent="0.15">
      <c r="B15" s="42">
        <f t="shared" si="2"/>
        <v>46088</v>
      </c>
      <c r="C15" s="43" t="str">
        <f t="shared" si="1"/>
        <v>土</v>
      </c>
      <c r="D15" s="93" t="str">
        <f t="shared" si="0"/>
        <v>土曜日</v>
      </c>
      <c r="E15" s="44"/>
      <c r="F15" s="45" t="str">
        <f>IFERROR(VLOOKUP(E15&amp;$D15,勤務時間!$B$2:$C$61,2,FALSE),"")</f>
        <v/>
      </c>
      <c r="G15" s="44"/>
      <c r="H15" s="45" t="str">
        <f>IFERROR(VLOOKUP(G15&amp;$D15,勤務時間!$B$2:$C$61,2,FALSE),"")</f>
        <v/>
      </c>
      <c r="I15" s="44"/>
      <c r="J15" s="45" t="str">
        <f>IFERROR(VLOOKUP(I15&amp;$D15,勤務時間!$B$2:$C$61,2,FALSE),"")</f>
        <v/>
      </c>
      <c r="K15" s="44"/>
      <c r="L15" s="45" t="str">
        <f>IFERROR(VLOOKUP(K15&amp;$D15,勤務時間!$B$2:$C$61,2,FALSE),"")</f>
        <v/>
      </c>
      <c r="M15" s="44"/>
      <c r="N15" s="45" t="str">
        <f>IFERROR(VLOOKUP(M15&amp;$D15,勤務時間!$B$2:$C$61,2,FALSE),"")</f>
        <v/>
      </c>
      <c r="O15" s="246"/>
      <c r="P15" s="247"/>
    </row>
    <row r="16" spans="2:16" ht="20.100000000000001" customHeight="1" x14ac:dyDescent="0.15">
      <c r="B16" s="42">
        <f t="shared" si="2"/>
        <v>46089</v>
      </c>
      <c r="C16" s="43" t="str">
        <f t="shared" si="1"/>
        <v>日</v>
      </c>
      <c r="D16" s="93" t="str">
        <f t="shared" si="0"/>
        <v>　</v>
      </c>
      <c r="E16" s="44"/>
      <c r="F16" s="45" t="str">
        <f>IFERROR(VLOOKUP(E16&amp;$D16,勤務時間!$B$2:$C$61,2,FALSE),"")</f>
        <v/>
      </c>
      <c r="G16" s="44"/>
      <c r="H16" s="45" t="str">
        <f>IFERROR(VLOOKUP(G16&amp;$D16,勤務時間!$B$2:$C$61,2,FALSE),"")</f>
        <v/>
      </c>
      <c r="I16" s="44"/>
      <c r="J16" s="45" t="str">
        <f>IFERROR(VLOOKUP(I16&amp;$D16,勤務時間!$B$2:$C$61,2,FALSE),"")</f>
        <v/>
      </c>
      <c r="K16" s="44"/>
      <c r="L16" s="45" t="str">
        <f>IFERROR(VLOOKUP(K16&amp;$D16,勤務時間!$B$2:$C$61,2,FALSE),"")</f>
        <v/>
      </c>
      <c r="M16" s="44"/>
      <c r="N16" s="45" t="str">
        <f>IFERROR(VLOOKUP(M16&amp;$D16,勤務時間!$B$2:$C$61,2,FALSE),"")</f>
        <v/>
      </c>
      <c r="O16" s="246"/>
      <c r="P16" s="247"/>
    </row>
    <row r="17" spans="2:16" ht="20.100000000000001" customHeight="1" x14ac:dyDescent="0.15">
      <c r="B17" s="42">
        <f t="shared" si="2"/>
        <v>46090</v>
      </c>
      <c r="C17" s="43" t="str">
        <f t="shared" si="1"/>
        <v>月</v>
      </c>
      <c r="D17" s="93" t="str">
        <f t="shared" si="0"/>
        <v>平日</v>
      </c>
      <c r="E17" s="44"/>
      <c r="F17" s="45" t="str">
        <f>IFERROR(VLOOKUP(E17&amp;$D17,勤務時間!$B$2:$C$61,2,FALSE),"")</f>
        <v/>
      </c>
      <c r="G17" s="44"/>
      <c r="H17" s="45" t="str">
        <f>IFERROR(VLOOKUP(G17&amp;$D17,勤務時間!$B$2:$C$61,2,FALSE),"")</f>
        <v/>
      </c>
      <c r="I17" s="44"/>
      <c r="J17" s="45" t="str">
        <f>IFERROR(VLOOKUP(I17&amp;$D17,勤務時間!$B$2:$C$61,2,FALSE),"")</f>
        <v/>
      </c>
      <c r="K17" s="44"/>
      <c r="L17" s="45" t="str">
        <f>IFERROR(VLOOKUP(K17&amp;$D17,勤務時間!$B$2:$C$61,2,FALSE),"")</f>
        <v/>
      </c>
      <c r="M17" s="44"/>
      <c r="N17" s="45" t="str">
        <f>IFERROR(VLOOKUP(M17&amp;$D17,勤務時間!$B$2:$C$61,2,FALSE),"")</f>
        <v/>
      </c>
      <c r="O17" s="246"/>
      <c r="P17" s="247"/>
    </row>
    <row r="18" spans="2:16" ht="20.100000000000001" customHeight="1" x14ac:dyDescent="0.15">
      <c r="B18" s="42">
        <f t="shared" si="2"/>
        <v>46091</v>
      </c>
      <c r="C18" s="43" t="str">
        <f t="shared" si="1"/>
        <v>火</v>
      </c>
      <c r="D18" s="93" t="str">
        <f t="shared" si="0"/>
        <v>平日</v>
      </c>
      <c r="E18" s="44"/>
      <c r="F18" s="45" t="str">
        <f>IFERROR(VLOOKUP(E18&amp;$D18,勤務時間!$B$2:$C$61,2,FALSE),"")</f>
        <v/>
      </c>
      <c r="G18" s="44"/>
      <c r="H18" s="45" t="str">
        <f>IFERROR(VLOOKUP(G18&amp;$D18,勤務時間!$B$2:$C$61,2,FALSE),"")</f>
        <v/>
      </c>
      <c r="I18" s="44"/>
      <c r="J18" s="45" t="str">
        <f>IFERROR(VLOOKUP(I18&amp;$D18,勤務時間!$B$2:$C$61,2,FALSE),"")</f>
        <v/>
      </c>
      <c r="K18" s="44"/>
      <c r="L18" s="45" t="str">
        <f>IFERROR(VLOOKUP(K18&amp;$D18,勤務時間!$B$2:$C$61,2,FALSE),"")</f>
        <v/>
      </c>
      <c r="M18" s="44"/>
      <c r="N18" s="45" t="str">
        <f>IFERROR(VLOOKUP(M18&amp;$D18,勤務時間!$B$2:$C$61,2,FALSE),"")</f>
        <v/>
      </c>
      <c r="O18" s="246"/>
      <c r="P18" s="247"/>
    </row>
    <row r="19" spans="2:16" ht="20.100000000000001" customHeight="1" x14ac:dyDescent="0.15">
      <c r="B19" s="42">
        <f t="shared" si="2"/>
        <v>46092</v>
      </c>
      <c r="C19" s="43" t="str">
        <f t="shared" si="1"/>
        <v>水</v>
      </c>
      <c r="D19" s="93" t="str">
        <f t="shared" si="0"/>
        <v>平日</v>
      </c>
      <c r="E19" s="44"/>
      <c r="F19" s="45" t="str">
        <f>IFERROR(VLOOKUP(E19&amp;$D19,勤務時間!$B$2:$C$61,2,FALSE),"")</f>
        <v/>
      </c>
      <c r="G19" s="44"/>
      <c r="H19" s="45" t="str">
        <f>IFERROR(VLOOKUP(G19&amp;$D19,勤務時間!$B$2:$C$61,2,FALSE),"")</f>
        <v/>
      </c>
      <c r="I19" s="44"/>
      <c r="J19" s="45" t="str">
        <f>IFERROR(VLOOKUP(I19&amp;$D19,勤務時間!$B$2:$C$61,2,FALSE),"")</f>
        <v/>
      </c>
      <c r="K19" s="44"/>
      <c r="L19" s="45" t="str">
        <f>IFERROR(VLOOKUP(K19&amp;$D19,勤務時間!$B$2:$C$61,2,FALSE),"")</f>
        <v/>
      </c>
      <c r="M19" s="44"/>
      <c r="N19" s="45" t="str">
        <f>IFERROR(VLOOKUP(M19&amp;$D19,勤務時間!$B$2:$C$61,2,FALSE),"")</f>
        <v/>
      </c>
      <c r="O19" s="246"/>
      <c r="P19" s="247"/>
    </row>
    <row r="20" spans="2:16" ht="20.100000000000001" customHeight="1" x14ac:dyDescent="0.15">
      <c r="B20" s="42">
        <f t="shared" si="2"/>
        <v>46093</v>
      </c>
      <c r="C20" s="43" t="str">
        <f t="shared" si="1"/>
        <v>木</v>
      </c>
      <c r="D20" s="93" t="str">
        <f t="shared" si="0"/>
        <v>平日</v>
      </c>
      <c r="E20" s="44"/>
      <c r="F20" s="45" t="str">
        <f>IFERROR(VLOOKUP(E20&amp;$D20,勤務時間!$B$2:$C$61,2,FALSE),"")</f>
        <v/>
      </c>
      <c r="G20" s="44"/>
      <c r="H20" s="45" t="str">
        <f>IFERROR(VLOOKUP(G20&amp;$D20,勤務時間!$B$2:$C$61,2,FALSE),"")</f>
        <v/>
      </c>
      <c r="I20" s="44"/>
      <c r="J20" s="45" t="str">
        <f>IFERROR(VLOOKUP(I20&amp;$D20,勤務時間!$B$2:$C$61,2,FALSE),"")</f>
        <v/>
      </c>
      <c r="K20" s="44"/>
      <c r="L20" s="45" t="str">
        <f>IFERROR(VLOOKUP(K20&amp;$D20,勤務時間!$B$2:$C$61,2,FALSE),"")</f>
        <v/>
      </c>
      <c r="M20" s="44"/>
      <c r="N20" s="45" t="str">
        <f>IFERROR(VLOOKUP(M20&amp;$D20,勤務時間!$B$2:$C$61,2,FALSE),"")</f>
        <v/>
      </c>
      <c r="O20" s="246"/>
      <c r="P20" s="247"/>
    </row>
    <row r="21" spans="2:16" ht="20.100000000000001" customHeight="1" x14ac:dyDescent="0.15">
      <c r="B21" s="42">
        <f t="shared" si="2"/>
        <v>46094</v>
      </c>
      <c r="C21" s="43" t="str">
        <f t="shared" si="1"/>
        <v>金</v>
      </c>
      <c r="D21" s="93" t="str">
        <f t="shared" si="0"/>
        <v>平日</v>
      </c>
      <c r="E21" s="44"/>
      <c r="F21" s="45" t="str">
        <f>IFERROR(VLOOKUP(E21&amp;$D21,勤務時間!$B$2:$C$61,2,FALSE),"")</f>
        <v/>
      </c>
      <c r="G21" s="44"/>
      <c r="H21" s="45" t="str">
        <f>IFERROR(VLOOKUP(G21&amp;$D21,勤務時間!$B$2:$C$61,2,FALSE),"")</f>
        <v/>
      </c>
      <c r="I21" s="44"/>
      <c r="J21" s="45" t="str">
        <f>IFERROR(VLOOKUP(I21&amp;$D21,勤務時間!$B$2:$C$61,2,FALSE),"")</f>
        <v/>
      </c>
      <c r="K21" s="44"/>
      <c r="L21" s="45" t="str">
        <f>IFERROR(VLOOKUP(K21&amp;$D21,勤務時間!$B$2:$C$61,2,FALSE),"")</f>
        <v/>
      </c>
      <c r="M21" s="44"/>
      <c r="N21" s="45" t="str">
        <f>IFERROR(VLOOKUP(M21&amp;$D21,勤務時間!$B$2:$C$61,2,FALSE),"")</f>
        <v/>
      </c>
      <c r="O21" s="246"/>
      <c r="P21" s="247"/>
    </row>
    <row r="22" spans="2:16" ht="20.100000000000001" customHeight="1" x14ac:dyDescent="0.15">
      <c r="B22" s="42">
        <f t="shared" si="2"/>
        <v>46095</v>
      </c>
      <c r="C22" s="43" t="str">
        <f t="shared" si="1"/>
        <v>土</v>
      </c>
      <c r="D22" s="93" t="str">
        <f t="shared" si="0"/>
        <v>土曜日</v>
      </c>
      <c r="E22" s="44"/>
      <c r="F22" s="45" t="str">
        <f>IFERROR(VLOOKUP(E22&amp;$D22,勤務時間!$B$2:$C$61,2,FALSE),"")</f>
        <v/>
      </c>
      <c r="G22" s="44"/>
      <c r="H22" s="45" t="str">
        <f>IFERROR(VLOOKUP(G22&amp;$D22,勤務時間!$B$2:$C$61,2,FALSE),"")</f>
        <v/>
      </c>
      <c r="I22" s="44"/>
      <c r="J22" s="45" t="str">
        <f>IFERROR(VLOOKUP(I22&amp;$D22,勤務時間!$B$2:$C$61,2,FALSE),"")</f>
        <v/>
      </c>
      <c r="K22" s="44"/>
      <c r="L22" s="45" t="str">
        <f>IFERROR(VLOOKUP(K22&amp;$D22,勤務時間!$B$2:$C$61,2,FALSE),"")</f>
        <v/>
      </c>
      <c r="M22" s="44"/>
      <c r="N22" s="45" t="str">
        <f>IFERROR(VLOOKUP(M22&amp;$D22,勤務時間!$B$2:$C$61,2,FALSE),"")</f>
        <v/>
      </c>
      <c r="O22" s="246"/>
      <c r="P22" s="247"/>
    </row>
    <row r="23" spans="2:16" ht="20.100000000000001" customHeight="1" x14ac:dyDescent="0.15">
      <c r="B23" s="42">
        <f t="shared" si="2"/>
        <v>46096</v>
      </c>
      <c r="C23" s="43" t="str">
        <f t="shared" si="1"/>
        <v>日</v>
      </c>
      <c r="D23" s="93" t="str">
        <f t="shared" si="0"/>
        <v>　</v>
      </c>
      <c r="E23" s="44"/>
      <c r="F23" s="45" t="str">
        <f>IFERROR(VLOOKUP(E23&amp;$D23,勤務時間!$B$2:$C$61,2,FALSE),"")</f>
        <v/>
      </c>
      <c r="G23" s="44"/>
      <c r="H23" s="45" t="str">
        <f>IFERROR(VLOOKUP(G23&amp;$D23,勤務時間!$B$2:$C$61,2,FALSE),"")</f>
        <v/>
      </c>
      <c r="I23" s="44"/>
      <c r="J23" s="45" t="str">
        <f>IFERROR(VLOOKUP(I23&amp;$D23,勤務時間!$B$2:$C$61,2,FALSE),"")</f>
        <v/>
      </c>
      <c r="K23" s="44"/>
      <c r="L23" s="45" t="str">
        <f>IFERROR(VLOOKUP(K23&amp;$D23,勤務時間!$B$2:$C$61,2,FALSE),"")</f>
        <v/>
      </c>
      <c r="M23" s="44"/>
      <c r="N23" s="45" t="str">
        <f>IFERROR(VLOOKUP(M23&amp;$D23,勤務時間!$B$2:$C$61,2,FALSE),"")</f>
        <v/>
      </c>
      <c r="O23" s="246"/>
      <c r="P23" s="247"/>
    </row>
    <row r="24" spans="2:16" ht="20.100000000000001" customHeight="1" x14ac:dyDescent="0.15">
      <c r="B24" s="42">
        <f t="shared" si="2"/>
        <v>46097</v>
      </c>
      <c r="C24" s="43" t="str">
        <f t="shared" si="1"/>
        <v>月</v>
      </c>
      <c r="D24" s="93" t="str">
        <f t="shared" si="0"/>
        <v>平日</v>
      </c>
      <c r="E24" s="44"/>
      <c r="F24" s="45" t="str">
        <f>IFERROR(VLOOKUP(E24&amp;$D24,勤務時間!$B$2:$C$61,2,FALSE),"")</f>
        <v/>
      </c>
      <c r="G24" s="44"/>
      <c r="H24" s="45" t="str">
        <f>IFERROR(VLOOKUP(G24&amp;$D24,勤務時間!$B$2:$C$61,2,FALSE),"")</f>
        <v/>
      </c>
      <c r="I24" s="44"/>
      <c r="J24" s="45" t="str">
        <f>IFERROR(VLOOKUP(I24&amp;$D24,勤務時間!$B$2:$C$61,2,FALSE),"")</f>
        <v/>
      </c>
      <c r="K24" s="44"/>
      <c r="L24" s="45" t="str">
        <f>IFERROR(VLOOKUP(K24&amp;$D24,勤務時間!$B$2:$C$61,2,FALSE),"")</f>
        <v/>
      </c>
      <c r="M24" s="44"/>
      <c r="N24" s="45" t="str">
        <f>IFERROR(VLOOKUP(M24&amp;$D24,勤務時間!$B$2:$C$61,2,FALSE),"")</f>
        <v/>
      </c>
      <c r="O24" s="246"/>
      <c r="P24" s="247"/>
    </row>
    <row r="25" spans="2:16" ht="20.100000000000001" customHeight="1" x14ac:dyDescent="0.15">
      <c r="B25" s="42">
        <f t="shared" si="2"/>
        <v>46098</v>
      </c>
      <c r="C25" s="43" t="str">
        <f t="shared" si="1"/>
        <v>火</v>
      </c>
      <c r="D25" s="93" t="str">
        <f t="shared" si="0"/>
        <v>平日</v>
      </c>
      <c r="E25" s="44"/>
      <c r="F25" s="45" t="str">
        <f>IFERROR(VLOOKUP(E25&amp;$D25,勤務時間!$B$2:$C$61,2,FALSE),"")</f>
        <v/>
      </c>
      <c r="G25" s="44"/>
      <c r="H25" s="45" t="str">
        <f>IFERROR(VLOOKUP(G25&amp;$D25,勤務時間!$B$2:$C$61,2,FALSE),"")</f>
        <v/>
      </c>
      <c r="I25" s="44"/>
      <c r="J25" s="45" t="str">
        <f>IFERROR(VLOOKUP(I25&amp;$D25,勤務時間!$B$2:$C$61,2,FALSE),"")</f>
        <v/>
      </c>
      <c r="K25" s="44"/>
      <c r="L25" s="45" t="str">
        <f>IFERROR(VLOOKUP(K25&amp;$D25,勤務時間!$B$2:$C$61,2,FALSE),"")</f>
        <v/>
      </c>
      <c r="M25" s="44"/>
      <c r="N25" s="45" t="str">
        <f>IFERROR(VLOOKUP(M25&amp;$D25,勤務時間!$B$2:$C$61,2,FALSE),"")</f>
        <v/>
      </c>
      <c r="O25" s="246"/>
      <c r="P25" s="247"/>
    </row>
    <row r="26" spans="2:16" ht="20.100000000000001" customHeight="1" x14ac:dyDescent="0.15">
      <c r="B26" s="42">
        <f t="shared" si="2"/>
        <v>46099</v>
      </c>
      <c r="C26" s="43" t="str">
        <f t="shared" si="1"/>
        <v>水</v>
      </c>
      <c r="D26" s="93" t="str">
        <f t="shared" si="0"/>
        <v>平日</v>
      </c>
      <c r="E26" s="44"/>
      <c r="F26" s="45" t="str">
        <f>IFERROR(VLOOKUP(E26&amp;$D26,勤務時間!$B$2:$C$61,2,FALSE),"")</f>
        <v/>
      </c>
      <c r="G26" s="44"/>
      <c r="H26" s="45" t="str">
        <f>IFERROR(VLOOKUP(G26&amp;$D26,勤務時間!$B$2:$C$61,2,FALSE),"")</f>
        <v/>
      </c>
      <c r="I26" s="44"/>
      <c r="J26" s="45" t="str">
        <f>IFERROR(VLOOKUP(I26&amp;$D26,勤務時間!$B$2:$C$61,2,FALSE),"")</f>
        <v/>
      </c>
      <c r="K26" s="44"/>
      <c r="L26" s="45" t="str">
        <f>IFERROR(VLOOKUP(K26&amp;$D26,勤務時間!$B$2:$C$61,2,FALSE),"")</f>
        <v/>
      </c>
      <c r="M26" s="44"/>
      <c r="N26" s="45" t="str">
        <f>IFERROR(VLOOKUP(M26&amp;$D26,勤務時間!$B$2:$C$61,2,FALSE),"")</f>
        <v/>
      </c>
      <c r="O26" s="246"/>
      <c r="P26" s="247"/>
    </row>
    <row r="27" spans="2:16" ht="20.100000000000001" customHeight="1" x14ac:dyDescent="0.15">
      <c r="B27" s="42">
        <f t="shared" si="2"/>
        <v>46100</v>
      </c>
      <c r="C27" s="43" t="str">
        <f t="shared" si="1"/>
        <v>木</v>
      </c>
      <c r="D27" s="93" t="str">
        <f t="shared" si="0"/>
        <v>平日</v>
      </c>
      <c r="E27" s="44"/>
      <c r="F27" s="45" t="str">
        <f>IFERROR(VLOOKUP(E27&amp;$D27,勤務時間!$B$2:$C$61,2,FALSE),"")</f>
        <v/>
      </c>
      <c r="G27" s="44"/>
      <c r="H27" s="45" t="str">
        <f>IFERROR(VLOOKUP(G27&amp;$D27,勤務時間!$B$2:$C$61,2,FALSE),"")</f>
        <v/>
      </c>
      <c r="I27" s="44"/>
      <c r="J27" s="45" t="str">
        <f>IFERROR(VLOOKUP(I27&amp;$D27,勤務時間!$B$2:$C$61,2,FALSE),"")</f>
        <v/>
      </c>
      <c r="K27" s="44"/>
      <c r="L27" s="45" t="str">
        <f>IFERROR(VLOOKUP(K27&amp;$D27,勤務時間!$B$2:$C$61,2,FALSE),"")</f>
        <v/>
      </c>
      <c r="M27" s="44"/>
      <c r="N27" s="45" t="str">
        <f>IFERROR(VLOOKUP(M27&amp;$D27,勤務時間!$B$2:$C$61,2,FALSE),"")</f>
        <v/>
      </c>
      <c r="O27" s="246"/>
      <c r="P27" s="247"/>
    </row>
    <row r="28" spans="2:16" ht="20.100000000000001" customHeight="1" x14ac:dyDescent="0.15">
      <c r="B28" s="42">
        <f t="shared" si="2"/>
        <v>46101</v>
      </c>
      <c r="C28" s="43" t="str">
        <f t="shared" si="1"/>
        <v>金</v>
      </c>
      <c r="D28" s="93" t="str">
        <f t="shared" si="0"/>
        <v>平日</v>
      </c>
      <c r="E28" s="44"/>
      <c r="F28" s="45" t="str">
        <f>IFERROR(VLOOKUP(E28&amp;$D28,勤務時間!$B$2:$C$61,2,FALSE),"")</f>
        <v/>
      </c>
      <c r="G28" s="44"/>
      <c r="H28" s="45" t="str">
        <f>IFERROR(VLOOKUP(G28&amp;$D28,勤務時間!$B$2:$C$61,2,FALSE),"")</f>
        <v/>
      </c>
      <c r="I28" s="44"/>
      <c r="J28" s="45" t="str">
        <f>IFERROR(VLOOKUP(I28&amp;$D28,勤務時間!$B$2:$C$61,2,FALSE),"")</f>
        <v/>
      </c>
      <c r="K28" s="44"/>
      <c r="L28" s="45" t="str">
        <f>IFERROR(VLOOKUP(K28&amp;$D28,勤務時間!$B$2:$C$61,2,FALSE),"")</f>
        <v/>
      </c>
      <c r="M28" s="44"/>
      <c r="N28" s="45" t="str">
        <f>IFERROR(VLOOKUP(M28&amp;$D28,勤務時間!$B$2:$C$61,2,FALSE),"")</f>
        <v/>
      </c>
      <c r="O28" s="246"/>
      <c r="P28" s="247"/>
    </row>
    <row r="29" spans="2:16" ht="20.100000000000001" customHeight="1" x14ac:dyDescent="0.15">
      <c r="B29" s="42">
        <f t="shared" si="2"/>
        <v>46102</v>
      </c>
      <c r="C29" s="43" t="str">
        <f t="shared" si="1"/>
        <v>土</v>
      </c>
      <c r="D29" s="93" t="str">
        <f t="shared" si="0"/>
        <v>土曜日</v>
      </c>
      <c r="E29" s="44"/>
      <c r="F29" s="45" t="str">
        <f>IFERROR(VLOOKUP(E29&amp;$D29,勤務時間!$B$2:$C$61,2,FALSE),"")</f>
        <v/>
      </c>
      <c r="G29" s="44"/>
      <c r="H29" s="45" t="str">
        <f>IFERROR(VLOOKUP(G29&amp;$D29,勤務時間!$B$2:$C$61,2,FALSE),"")</f>
        <v/>
      </c>
      <c r="I29" s="44"/>
      <c r="J29" s="45" t="str">
        <f>IFERROR(VLOOKUP(I29&amp;$D29,勤務時間!$B$2:$C$61,2,FALSE),"")</f>
        <v/>
      </c>
      <c r="K29" s="44"/>
      <c r="L29" s="45" t="str">
        <f>IFERROR(VLOOKUP(K29&amp;$D29,勤務時間!$B$2:$C$61,2,FALSE),"")</f>
        <v/>
      </c>
      <c r="M29" s="44"/>
      <c r="N29" s="45" t="str">
        <f>IFERROR(VLOOKUP(M29&amp;$D29,勤務時間!$B$2:$C$61,2,FALSE),"")</f>
        <v/>
      </c>
      <c r="O29" s="246"/>
      <c r="P29" s="247"/>
    </row>
    <row r="30" spans="2:16" ht="20.100000000000001" customHeight="1" x14ac:dyDescent="0.15">
      <c r="B30" s="42">
        <f t="shared" si="2"/>
        <v>46103</v>
      </c>
      <c r="C30" s="43" t="str">
        <f t="shared" si="1"/>
        <v>日</v>
      </c>
      <c r="D30" s="93" t="str">
        <f t="shared" si="0"/>
        <v>　</v>
      </c>
      <c r="E30" s="44"/>
      <c r="F30" s="45" t="str">
        <f>IFERROR(VLOOKUP(E30&amp;$D30,勤務時間!$B$2:$C$61,2,FALSE),"")</f>
        <v/>
      </c>
      <c r="G30" s="44"/>
      <c r="H30" s="45" t="str">
        <f>IFERROR(VLOOKUP(G30&amp;$D30,勤務時間!$B$2:$C$61,2,FALSE),"")</f>
        <v/>
      </c>
      <c r="I30" s="44"/>
      <c r="J30" s="45" t="str">
        <f>IFERROR(VLOOKUP(I30&amp;$D30,勤務時間!$B$2:$C$61,2,FALSE),"")</f>
        <v/>
      </c>
      <c r="K30" s="44"/>
      <c r="L30" s="45" t="str">
        <f>IFERROR(VLOOKUP(K30&amp;$D30,勤務時間!$B$2:$C$61,2,FALSE),"")</f>
        <v/>
      </c>
      <c r="M30" s="44"/>
      <c r="N30" s="45" t="str">
        <f>IFERROR(VLOOKUP(M30&amp;$D30,勤務時間!$B$2:$C$61,2,FALSE),"")</f>
        <v/>
      </c>
      <c r="O30" s="246"/>
      <c r="P30" s="247"/>
    </row>
    <row r="31" spans="2:16" ht="20.100000000000001" customHeight="1" x14ac:dyDescent="0.15">
      <c r="B31" s="42">
        <f t="shared" si="2"/>
        <v>46104</v>
      </c>
      <c r="C31" s="43" t="str">
        <f t="shared" si="1"/>
        <v>月</v>
      </c>
      <c r="D31" s="93" t="str">
        <f t="shared" si="0"/>
        <v>平日</v>
      </c>
      <c r="E31" s="44"/>
      <c r="F31" s="45" t="str">
        <f>IFERROR(VLOOKUP(E31&amp;$D31,勤務時間!$B$2:$C$61,2,FALSE),"")</f>
        <v/>
      </c>
      <c r="G31" s="44"/>
      <c r="H31" s="45" t="str">
        <f>IFERROR(VLOOKUP(G31&amp;$D31,勤務時間!$B$2:$C$61,2,FALSE),"")</f>
        <v/>
      </c>
      <c r="I31" s="44"/>
      <c r="J31" s="45" t="str">
        <f>IFERROR(VLOOKUP(I31&amp;$D31,勤務時間!$B$2:$C$61,2,FALSE),"")</f>
        <v/>
      </c>
      <c r="K31" s="44"/>
      <c r="L31" s="45" t="str">
        <f>IFERROR(VLOOKUP(K31&amp;$D31,勤務時間!$B$2:$C$61,2,FALSE),"")</f>
        <v/>
      </c>
      <c r="M31" s="44"/>
      <c r="N31" s="45" t="str">
        <f>IFERROR(VLOOKUP(M31&amp;$D31,勤務時間!$B$2:$C$61,2,FALSE),"")</f>
        <v/>
      </c>
      <c r="O31" s="246"/>
      <c r="P31" s="247"/>
    </row>
    <row r="32" spans="2:16" ht="20.100000000000001" customHeight="1" x14ac:dyDescent="0.15">
      <c r="B32" s="42">
        <f t="shared" si="2"/>
        <v>46105</v>
      </c>
      <c r="C32" s="43" t="str">
        <f t="shared" si="1"/>
        <v>火</v>
      </c>
      <c r="D32" s="93" t="str">
        <f t="shared" si="0"/>
        <v>平日</v>
      </c>
      <c r="E32" s="44"/>
      <c r="F32" s="45" t="str">
        <f>IFERROR(VLOOKUP(E32&amp;$D32,勤務時間!$B$2:$C$61,2,FALSE),"")</f>
        <v/>
      </c>
      <c r="G32" s="44"/>
      <c r="H32" s="45" t="str">
        <f>IFERROR(VLOOKUP(G32&amp;$D32,勤務時間!$B$2:$C$61,2,FALSE),"")</f>
        <v/>
      </c>
      <c r="I32" s="44"/>
      <c r="J32" s="45" t="str">
        <f>IFERROR(VLOOKUP(I32&amp;$D32,勤務時間!$B$2:$C$61,2,FALSE),"")</f>
        <v/>
      </c>
      <c r="K32" s="44"/>
      <c r="L32" s="45" t="str">
        <f>IFERROR(VLOOKUP(K32&amp;$D32,勤務時間!$B$2:$C$61,2,FALSE),"")</f>
        <v/>
      </c>
      <c r="M32" s="44"/>
      <c r="N32" s="45" t="str">
        <f>IFERROR(VLOOKUP(M32&amp;$D32,勤務時間!$B$2:$C$61,2,FALSE),"")</f>
        <v/>
      </c>
      <c r="O32" s="246"/>
      <c r="P32" s="247"/>
    </row>
    <row r="33" spans="2:16" ht="20.100000000000001" customHeight="1" x14ac:dyDescent="0.15">
      <c r="B33" s="42">
        <f t="shared" si="2"/>
        <v>46106</v>
      </c>
      <c r="C33" s="43" t="str">
        <f t="shared" si="1"/>
        <v>水</v>
      </c>
      <c r="D33" s="93" t="str">
        <f t="shared" si="0"/>
        <v>平日</v>
      </c>
      <c r="E33" s="44"/>
      <c r="F33" s="45" t="str">
        <f>IFERROR(VLOOKUP(E33&amp;$D33,勤務時間!$B$2:$C$61,2,FALSE),"")</f>
        <v/>
      </c>
      <c r="G33" s="44"/>
      <c r="H33" s="45" t="str">
        <f>IFERROR(VLOOKUP(G33&amp;$D33,勤務時間!$B$2:$C$61,2,FALSE),"")</f>
        <v/>
      </c>
      <c r="I33" s="44"/>
      <c r="J33" s="45" t="str">
        <f>IFERROR(VLOOKUP(I33&amp;$D33,勤務時間!$B$2:$C$61,2,FALSE),"")</f>
        <v/>
      </c>
      <c r="K33" s="44"/>
      <c r="L33" s="45" t="str">
        <f>IFERROR(VLOOKUP(K33&amp;$D33,勤務時間!$B$2:$C$61,2,FALSE),"")</f>
        <v/>
      </c>
      <c r="M33" s="44"/>
      <c r="N33" s="45" t="str">
        <f>IFERROR(VLOOKUP(M33&amp;$D33,勤務時間!$B$2:$C$61,2,FALSE),"")</f>
        <v/>
      </c>
      <c r="O33" s="246"/>
      <c r="P33" s="247"/>
    </row>
    <row r="34" spans="2:16" ht="20.100000000000001" customHeight="1" x14ac:dyDescent="0.15">
      <c r="B34" s="42">
        <f t="shared" si="2"/>
        <v>46107</v>
      </c>
      <c r="C34" s="43" t="str">
        <f t="shared" si="1"/>
        <v>木</v>
      </c>
      <c r="D34" s="93" t="str">
        <f t="shared" si="0"/>
        <v>平日</v>
      </c>
      <c r="E34" s="44"/>
      <c r="F34" s="45" t="str">
        <f>IFERROR(VLOOKUP(E34&amp;$D34,勤務時間!$B$2:$C$61,2,FALSE),"")</f>
        <v/>
      </c>
      <c r="G34" s="44"/>
      <c r="H34" s="45" t="str">
        <f>IFERROR(VLOOKUP(G34&amp;$D34,勤務時間!$B$2:$C$61,2,FALSE),"")</f>
        <v/>
      </c>
      <c r="I34" s="44"/>
      <c r="J34" s="45" t="str">
        <f>IFERROR(VLOOKUP(I34&amp;$D34,勤務時間!$B$2:$C$61,2,FALSE),"")</f>
        <v/>
      </c>
      <c r="K34" s="44"/>
      <c r="L34" s="45" t="str">
        <f>IFERROR(VLOOKUP(K34&amp;$D34,勤務時間!$B$2:$C$61,2,FALSE),"")</f>
        <v/>
      </c>
      <c r="M34" s="44"/>
      <c r="N34" s="45" t="str">
        <f>IFERROR(VLOOKUP(M34&amp;$D34,勤務時間!$B$2:$C$61,2,FALSE),"")</f>
        <v/>
      </c>
      <c r="O34" s="246"/>
      <c r="P34" s="247"/>
    </row>
    <row r="35" spans="2:16" ht="20.100000000000001" customHeight="1" x14ac:dyDescent="0.15">
      <c r="B35" s="42">
        <f t="shared" si="2"/>
        <v>46108</v>
      </c>
      <c r="C35" s="43" t="str">
        <f t="shared" si="1"/>
        <v>金</v>
      </c>
      <c r="D35" s="93" t="str">
        <f t="shared" si="0"/>
        <v>平日</v>
      </c>
      <c r="E35" s="44"/>
      <c r="F35" s="45" t="str">
        <f>IFERROR(VLOOKUP(E35&amp;$D35,勤務時間!$B$2:$C$61,2,FALSE),"")</f>
        <v/>
      </c>
      <c r="G35" s="44"/>
      <c r="H35" s="45" t="str">
        <f>IFERROR(VLOOKUP(G35&amp;$D35,勤務時間!$B$2:$C$61,2,FALSE),"")</f>
        <v/>
      </c>
      <c r="I35" s="44"/>
      <c r="J35" s="45" t="str">
        <f>IFERROR(VLOOKUP(I35&amp;$D35,勤務時間!$B$2:$C$61,2,FALSE),"")</f>
        <v/>
      </c>
      <c r="K35" s="44"/>
      <c r="L35" s="45" t="str">
        <f>IFERROR(VLOOKUP(K35&amp;$D35,勤務時間!$B$2:$C$61,2,FALSE),"")</f>
        <v/>
      </c>
      <c r="M35" s="44"/>
      <c r="N35" s="45" t="str">
        <f>IFERROR(VLOOKUP(M35&amp;$D35,勤務時間!$B$2:$C$61,2,FALSE),"")</f>
        <v/>
      </c>
      <c r="O35" s="246"/>
      <c r="P35" s="247"/>
    </row>
    <row r="36" spans="2:16" ht="20.100000000000001" customHeight="1" x14ac:dyDescent="0.15">
      <c r="B36" s="42">
        <f t="shared" si="2"/>
        <v>46109</v>
      </c>
      <c r="C36" s="43" t="str">
        <f t="shared" si="1"/>
        <v>土</v>
      </c>
      <c r="D36" s="93" t="str">
        <f t="shared" si="0"/>
        <v>土曜日</v>
      </c>
      <c r="E36" s="44"/>
      <c r="F36" s="45" t="str">
        <f>IFERROR(VLOOKUP(E36&amp;$D36,勤務時間!$B$2:$C$61,2,FALSE),"")</f>
        <v/>
      </c>
      <c r="G36" s="44"/>
      <c r="H36" s="45" t="str">
        <f>IFERROR(VLOOKUP(G36&amp;$D36,勤務時間!$B$2:$C$61,2,FALSE),"")</f>
        <v/>
      </c>
      <c r="I36" s="44"/>
      <c r="J36" s="45" t="str">
        <f>IFERROR(VLOOKUP(I36&amp;$D36,勤務時間!$B$2:$C$61,2,FALSE),"")</f>
        <v/>
      </c>
      <c r="K36" s="44"/>
      <c r="L36" s="45" t="str">
        <f>IFERROR(VLOOKUP(K36&amp;$D36,勤務時間!$B$2:$C$61,2,FALSE),"")</f>
        <v/>
      </c>
      <c r="M36" s="44"/>
      <c r="N36" s="45" t="str">
        <f>IFERROR(VLOOKUP(M36&amp;$D36,勤務時間!$B$2:$C$61,2,FALSE),"")</f>
        <v/>
      </c>
      <c r="O36" s="246"/>
      <c r="P36" s="247"/>
    </row>
    <row r="37" spans="2:16" ht="20.100000000000001" customHeight="1" x14ac:dyDescent="0.15">
      <c r="B37" s="42">
        <f t="shared" si="2"/>
        <v>46110</v>
      </c>
      <c r="C37" s="43" t="str">
        <f t="shared" si="1"/>
        <v>日</v>
      </c>
      <c r="D37" s="93" t="str">
        <f t="shared" si="0"/>
        <v>　</v>
      </c>
      <c r="E37" s="44"/>
      <c r="F37" s="45" t="str">
        <f>IFERROR(VLOOKUP(E37&amp;$D37,勤務時間!$B$2:$C$61,2,FALSE),"")</f>
        <v/>
      </c>
      <c r="G37" s="44"/>
      <c r="H37" s="45" t="str">
        <f>IFERROR(VLOOKUP(G37&amp;$D37,勤務時間!$B$2:$C$61,2,FALSE),"")</f>
        <v/>
      </c>
      <c r="I37" s="44"/>
      <c r="J37" s="45" t="str">
        <f>IFERROR(VLOOKUP(I37&amp;$D37,勤務時間!$B$2:$C$61,2,FALSE),"")</f>
        <v/>
      </c>
      <c r="K37" s="44"/>
      <c r="L37" s="45" t="str">
        <f>IFERROR(VLOOKUP(K37&amp;$D37,勤務時間!$B$2:$C$61,2,FALSE),"")</f>
        <v/>
      </c>
      <c r="M37" s="44"/>
      <c r="N37" s="45" t="str">
        <f>IFERROR(VLOOKUP(M37&amp;$D37,勤務時間!$B$2:$C$61,2,FALSE),"")</f>
        <v/>
      </c>
      <c r="O37" s="246"/>
      <c r="P37" s="247"/>
    </row>
    <row r="38" spans="2:16" ht="20.100000000000001" customHeight="1" x14ac:dyDescent="0.15">
      <c r="B38" s="42">
        <f t="shared" si="2"/>
        <v>46111</v>
      </c>
      <c r="C38" s="43" t="str">
        <f t="shared" si="1"/>
        <v>月</v>
      </c>
      <c r="D38" s="93" t="str">
        <f t="shared" si="0"/>
        <v>平日</v>
      </c>
      <c r="E38" s="44"/>
      <c r="F38" s="45" t="str">
        <f>IFERROR(VLOOKUP(E38&amp;$D38,勤務時間!$B$2:$C$61,2,FALSE),"")</f>
        <v/>
      </c>
      <c r="G38" s="44"/>
      <c r="H38" s="45" t="str">
        <f>IFERROR(VLOOKUP(G38&amp;$D38,勤務時間!$B$2:$C$61,2,FALSE),"")</f>
        <v/>
      </c>
      <c r="I38" s="44"/>
      <c r="J38" s="45" t="str">
        <f>IFERROR(VLOOKUP(I38&amp;$D38,勤務時間!$B$2:$C$61,2,FALSE),"")</f>
        <v/>
      </c>
      <c r="K38" s="44"/>
      <c r="L38" s="45" t="str">
        <f>IFERROR(VLOOKUP(K38&amp;$D38,勤務時間!$B$2:$C$61,2,FALSE),"")</f>
        <v/>
      </c>
      <c r="M38" s="44"/>
      <c r="N38" s="45" t="str">
        <f>IFERROR(VLOOKUP(M38&amp;$D38,勤務時間!$B$2:$C$61,2,FALSE),"")</f>
        <v/>
      </c>
      <c r="O38" s="246"/>
      <c r="P38" s="247"/>
    </row>
    <row r="39" spans="2:16" ht="20.100000000000001" customHeight="1" x14ac:dyDescent="0.15">
      <c r="B39" s="42">
        <f t="shared" ref="B39" si="3">B38+1</f>
        <v>46112</v>
      </c>
      <c r="C39" s="43" t="str">
        <f t="shared" ref="C39" si="4">IF(B39="","",TEXT(B39,"aaa"))</f>
        <v>火</v>
      </c>
      <c r="D39" s="93" t="str">
        <f t="shared" ref="D39" si="5">IF(C39="月","平日",IF(C39="火","平日",IF(C39="水","平日",IF(C39="木","平日",IF(C39="金","平日",IF(C39="土","土曜日",IF(C39="日","長期休暇","")))))))</f>
        <v>平日</v>
      </c>
      <c r="E39" s="48"/>
      <c r="F39" s="49" t="str">
        <f>IFERROR(VLOOKUP(E39&amp;$D39,勤務時間!$B$2:$C$61,2,FALSE),"")</f>
        <v/>
      </c>
      <c r="G39" s="48"/>
      <c r="H39" s="49" t="str">
        <f>IFERROR(VLOOKUP(G39&amp;$D39,勤務時間!$B$2:$C$61,2,FALSE),"")</f>
        <v/>
      </c>
      <c r="I39" s="48"/>
      <c r="J39" s="49" t="str">
        <f>IFERROR(VLOOKUP(I39&amp;$D39,勤務時間!$B$2:$C$61,2,FALSE),"")</f>
        <v/>
      </c>
      <c r="K39" s="48"/>
      <c r="L39" s="49" t="str">
        <f>IFERROR(VLOOKUP(K39&amp;$D39,勤務時間!$B$2:$C$61,2,FALSE),"")</f>
        <v/>
      </c>
      <c r="M39" s="48"/>
      <c r="N39" s="49" t="str">
        <f>IFERROR(VLOOKUP(M39&amp;$D39,勤務時間!$B$2:$C$61,2,FALSE),"")</f>
        <v/>
      </c>
      <c r="O39" s="271"/>
      <c r="P39" s="272"/>
    </row>
    <row r="40" spans="2:16" ht="24" customHeight="1" x14ac:dyDescent="0.15">
      <c r="B40" s="228" t="s">
        <v>34</v>
      </c>
      <c r="C40" s="248"/>
      <c r="D40" s="229"/>
      <c r="E40" s="240">
        <f>COUNTIF(E9:E39,"A")+COUNTIF(E9:E39,"B")+COUNTIF(E9:E39,"C")+COUNTIF(E9:E39,"D")+COUNTIF(E9:E39,"E")+COUNTIF(E9:E39,"F")+COUNTIF(E9:E39,"G")+COUNTIF(E9:E39,"H")+COUNTIF(E9:E39,"I")+COUNTIF(E9:E39,"J")+COUNTIF(E9:E39,"K")+COUNTIF(E9:E39,"L")+COUNTIF(E9:E39,"M")+COUNTIF(E9:E39,"N")+COUNTIF(E9:E39,"O")+COUNTIF(E9:E39,"P")+COUNTIF(E9:E39,"Q")+COUNTIF(E9:E39,"R")+COUNTIF(E9:E39,"S")+COUNTIF(E9:E39,"T")+COUNTIF(E9:E39,"U")+COUNTIF(E9:E39,"V")+COUNTIF(E9:E39,"W")</f>
        <v>0</v>
      </c>
      <c r="F40" s="241"/>
      <c r="G40" s="240">
        <f>COUNTIF(G9:G39,"A")+COUNTIF(G9:G39,"B")+COUNTIF(G9:G39,"C")+COUNTIF(G9:G39,"D")+COUNTIF(G9:G39,"E")+COUNTIF(G9:G39,"F")+COUNTIF(G9:G39,"G")+COUNTIF(G9:G39,"H")+COUNTIF(G9:G39,"I")+COUNTIF(G9:G39,"J")+COUNTIF(G9:G39,"K")+COUNTIF(G9:G39,"L")+COUNTIF(G9:G39,"M")+COUNTIF(G9:G39,"N")+COUNTIF(G9:G39,"O")+COUNTIF(G9:G39,"P")+COUNTIF(G9:G39,"Q")+COUNTIF(G9:G39,"R")+COUNTIF(G9:G39,"S")+COUNTIF(G9:G39,"T")+COUNTIF(G9:G39,"U")+COUNTIF(G9:G39,"V")+COUNTIF(G9:G39,"W")</f>
        <v>0</v>
      </c>
      <c r="H40" s="241"/>
      <c r="I40" s="240">
        <f>COUNTIF(I9:I39,"A")+COUNTIF(I9:I39,"B")+COUNTIF(I9:I39,"C")+COUNTIF(I9:I39,"D")+COUNTIF(I9:I39,"E")+COUNTIF(I9:I39,"F")+COUNTIF(I9:I39,"G")+COUNTIF(I9:I39,"H")+COUNTIF(I9:I39,"I")+COUNTIF(I9:I39,"J")+COUNTIF(I9:I39,"K")+COUNTIF(I9:I39,"L")+COUNTIF(I9:I39,"M")+COUNTIF(I9:I39,"N")+COUNTIF(I9:I39,"O")+COUNTIF(I9:I39,"P")+COUNTIF(I9:I39,"Q")+COUNTIF(I9:I39,"R")+COUNTIF(I9:I39,"S")+COUNTIF(I9:I39,"T")+COUNTIF(I9:I39,"U")+COUNTIF(I9:I39,"V")+COUNTIF(I9:I39,"W")</f>
        <v>0</v>
      </c>
      <c r="J40" s="241"/>
      <c r="K40" s="240">
        <f t="shared" ref="K40" si="6">COUNTIF(K9:K39,"A")+COUNTIF(K9:K39,"B")+COUNTIF(K9:K39,"C")+COUNTIF(K9:K39,"D")+COUNTIF(K9:K39,"E")+COUNTIF(K9:K39,"F")+COUNTIF(K9:K39,"G")+COUNTIF(K9:K39,"H")+COUNTIF(K9:K39,"I")+COUNTIF(K9:K39,"J")+COUNTIF(K9:K39,"K")+COUNTIF(K9:K39,"L")+COUNTIF(K9:K39,"M")+COUNTIF(K9:K39,"N")+COUNTIF(K9:K39,"O")+COUNTIF(K9:K39,"P")+COUNTIF(K9:K39,"Q")+COUNTIF(K9:K39,"R")+COUNTIF(K9:K39,"S")+COUNTIF(K9:K39,"T")+COUNTIF(K9:K39,"U")+COUNTIF(K9:K39,"V")+COUNTIF(K9:K39,"W")</f>
        <v>0</v>
      </c>
      <c r="L40" s="241"/>
      <c r="M40" s="240">
        <f>COUNTIF(M9:M39,"A")+COUNTIF(M9:M39,"B")+COUNTIF(M9:M39,"C")+COUNTIF(M9:M39,"D")+COUNTIF(M9:M39,"E")+COUNTIF(M9:M39,"F")+COUNTIF(M9:M39,"G")+COUNTIF(M9:M39,"H")+COUNTIF(M9:M39,"I")+COUNTIF(M9:M39,"J")+COUNTIF(M9:M39,"K")+COUNTIF(M9:M39,"L")+COUNTIF(M9:M39,"M")+COUNTIF(M9:M39,"N")+COUNTIF(M9:M39,"O")+COUNTIF(M9:M39,"P")+COUNTIF(M9:M39,"Q")+COUNTIF(M9:M39,"R")+COUNTIF(M9:M39,"S")+COUNTIF(M9:M39,"T")+COUNTIF(M9:M39,"U")+COUNTIF(M9:M39,"V")+COUNTIF(M9:M39,"W")</f>
        <v>0</v>
      </c>
      <c r="N40" s="241"/>
      <c r="O40" s="232"/>
      <c r="P40" s="233"/>
    </row>
    <row r="41" spans="2:16" ht="28.5" customHeight="1" x14ac:dyDescent="0.15">
      <c r="B41" s="223" t="s">
        <v>147</v>
      </c>
      <c r="C41" s="226"/>
      <c r="D41" s="227"/>
      <c r="E41" s="219" t="str">
        <f>IF(SUM(F9:F39)=0,"",(SUM(F9:F39)))</f>
        <v/>
      </c>
      <c r="F41" s="220"/>
      <c r="G41" s="219" t="str">
        <f>IF(SUM(H9:H39)=0,"",(SUM(H9:H39)))</f>
        <v/>
      </c>
      <c r="H41" s="220"/>
      <c r="I41" s="219" t="str">
        <f>IF(SUM(J9:J39)=0,"",(SUM(J9:J39)))</f>
        <v/>
      </c>
      <c r="J41" s="220"/>
      <c r="K41" s="219" t="str">
        <f>IF(SUM(L9:L39)=0,"",(SUM(L9:L39)))</f>
        <v/>
      </c>
      <c r="L41" s="220"/>
      <c r="M41" s="219" t="str">
        <f>IF(SUM(N9:N39)=0,"",(SUM(N9:N39)))</f>
        <v/>
      </c>
      <c r="N41" s="220"/>
      <c r="O41" s="221"/>
      <c r="P41" s="222"/>
    </row>
    <row r="42" spans="2:16" ht="28.5" customHeight="1" x14ac:dyDescent="0.15">
      <c r="B42" s="223" t="s">
        <v>148</v>
      </c>
      <c r="C42" s="224"/>
      <c r="D42" s="225"/>
      <c r="E42" s="228" t="str">
        <f>IFERROR(IF(E41*24&gt;$I$4*$O$4*0.8,"〇","×"),"")</f>
        <v/>
      </c>
      <c r="F42" s="229"/>
      <c r="G42" s="228" t="str">
        <f>IFERROR(IF(G41*24&gt;$I$4*$O$4*0.8,"〇","×"),"")</f>
        <v/>
      </c>
      <c r="H42" s="229"/>
      <c r="I42" s="228" t="str">
        <f>IFERROR(IF(I41*24&gt;$I$4*$O$4*0.8,"〇","×"),"")</f>
        <v/>
      </c>
      <c r="J42" s="229"/>
      <c r="K42" s="228" t="str">
        <f>IFERROR(IF(K41*24&gt;$I$4*$O$4*0.8,"〇","×"),"")</f>
        <v/>
      </c>
      <c r="L42" s="229"/>
      <c r="M42" s="228" t="str">
        <f>IFERROR(IF(M41*24&gt;$I$4*$O$4*0.8,"〇","×"),"")</f>
        <v/>
      </c>
      <c r="N42" s="229"/>
      <c r="O42" s="230"/>
      <c r="P42" s="231"/>
    </row>
    <row r="43" spans="2:16" ht="10.5" customHeight="1" x14ac:dyDescent="0.15"/>
    <row r="44" spans="2:16" x14ac:dyDescent="0.15">
      <c r="E44" s="124"/>
    </row>
    <row r="45" spans="2:16" x14ac:dyDescent="0.15">
      <c r="E45" s="50"/>
      <c r="F45" s="51"/>
      <c r="G45" s="51"/>
      <c r="H45" s="51"/>
      <c r="I45" s="51"/>
      <c r="J45" s="51"/>
      <c r="K45" s="51"/>
      <c r="L45" s="51"/>
      <c r="M45" s="51"/>
      <c r="N45" s="51"/>
    </row>
    <row r="46" spans="2:16" x14ac:dyDescent="0.15">
      <c r="E46" s="50"/>
      <c r="F46" s="51"/>
      <c r="G46" s="51"/>
      <c r="H46" s="51"/>
      <c r="I46" s="51"/>
      <c r="J46" s="51"/>
      <c r="K46" s="51"/>
      <c r="L46" s="51"/>
      <c r="M46" s="51"/>
      <c r="N46" s="51"/>
    </row>
    <row r="47" spans="2:16" x14ac:dyDescent="0.15">
      <c r="E47" s="50"/>
      <c r="F47" s="51"/>
      <c r="G47" s="51"/>
      <c r="H47" s="51"/>
      <c r="I47" s="51"/>
      <c r="J47" s="51"/>
      <c r="K47" s="51"/>
      <c r="L47" s="51"/>
      <c r="M47" s="51"/>
      <c r="N47" s="51"/>
    </row>
  </sheetData>
  <mergeCells count="71">
    <mergeCell ref="K1:L1"/>
    <mergeCell ref="B2:P2"/>
    <mergeCell ref="F4:H4"/>
    <mergeCell ref="I4:J4"/>
    <mergeCell ref="K4:N4"/>
    <mergeCell ref="O4:P4"/>
    <mergeCell ref="B6:C8"/>
    <mergeCell ref="D6:D8"/>
    <mergeCell ref="E6:F6"/>
    <mergeCell ref="G6:H6"/>
    <mergeCell ref="I6:J6"/>
    <mergeCell ref="O14:P14"/>
    <mergeCell ref="M6:N6"/>
    <mergeCell ref="O6:P8"/>
    <mergeCell ref="E7:F7"/>
    <mergeCell ref="G7:H7"/>
    <mergeCell ref="I7:J7"/>
    <mergeCell ref="K7:L7"/>
    <mergeCell ref="M7:N7"/>
    <mergeCell ref="K6:L6"/>
    <mergeCell ref="O9:P9"/>
    <mergeCell ref="O10:P10"/>
    <mergeCell ref="O11:P11"/>
    <mergeCell ref="O12:P12"/>
    <mergeCell ref="O13:P13"/>
    <mergeCell ref="O26:P26"/>
    <mergeCell ref="O15:P15"/>
    <mergeCell ref="O16:P16"/>
    <mergeCell ref="O17:P17"/>
    <mergeCell ref="O18:P18"/>
    <mergeCell ref="O19:P19"/>
    <mergeCell ref="O20:P20"/>
    <mergeCell ref="O21:P21"/>
    <mergeCell ref="O22:P22"/>
    <mergeCell ref="O23:P23"/>
    <mergeCell ref="O24:P24"/>
    <mergeCell ref="O25:P25"/>
    <mergeCell ref="O38:P38"/>
    <mergeCell ref="O27:P27"/>
    <mergeCell ref="O28:P28"/>
    <mergeCell ref="O29:P29"/>
    <mergeCell ref="O30:P30"/>
    <mergeCell ref="O31:P31"/>
    <mergeCell ref="O32:P32"/>
    <mergeCell ref="O33:P33"/>
    <mergeCell ref="O34:P34"/>
    <mergeCell ref="O35:P35"/>
    <mergeCell ref="O36:P36"/>
    <mergeCell ref="O37:P37"/>
    <mergeCell ref="O39:P39"/>
    <mergeCell ref="B40:D40"/>
    <mergeCell ref="E40:F40"/>
    <mergeCell ref="G40:H40"/>
    <mergeCell ref="I40:J40"/>
    <mergeCell ref="K40:L40"/>
    <mergeCell ref="M40:N40"/>
    <mergeCell ref="O40:P40"/>
    <mergeCell ref="O41:P41"/>
    <mergeCell ref="B42:D42"/>
    <mergeCell ref="E42:F42"/>
    <mergeCell ref="G42:H42"/>
    <mergeCell ref="I42:J42"/>
    <mergeCell ref="K42:L42"/>
    <mergeCell ref="M42:N42"/>
    <mergeCell ref="O42:P42"/>
    <mergeCell ref="B41:D41"/>
    <mergeCell ref="E41:F41"/>
    <mergeCell ref="G41:H41"/>
    <mergeCell ref="I41:J41"/>
    <mergeCell ref="K41:L41"/>
    <mergeCell ref="M41:N41"/>
  </mergeCells>
  <phoneticPr fontId="1"/>
  <dataValidations count="1">
    <dataValidation type="list" allowBlank="1" showInputMessage="1" showErrorMessage="1" sqref="D9:D39">
      <formula1>"平日,土曜日,長期休暇,その他,　"</formula1>
    </dataValidation>
  </dataValidations>
  <pageMargins left="0.35433070866141736" right="0.35433070866141736" top="0.55118110236220474" bottom="0.35433070866141736"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シフト情報!$B$15:$B$29</xm:f>
          </x14:formula1>
          <xm:sqref>E9:E39 G9:G39 I9:I39 K9:K39 M9:M39</xm:sqref>
        </x14:dataValidation>
        <x14:dataValidation type="list" allowBlank="1" showInputMessage="1" showErrorMessage="1">
          <x14:formula1>
            <xm:f>OFFSET(職員情報!$C$6,0,0,COUNTA(職員情報!$C$6:$C$25),1)</xm:f>
          </x14:formula1>
          <xm:sqref>E6:N6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C61"/>
  <sheetViews>
    <sheetView zoomScale="160" zoomScaleNormal="160" workbookViewId="0">
      <selection activeCell="C2" sqref="C2"/>
    </sheetView>
  </sheetViews>
  <sheetFormatPr defaultRowHeight="13.5" x14ac:dyDescent="0.15"/>
  <cols>
    <col min="1" max="1" width="3.625" customWidth="1"/>
    <col min="2" max="3" width="9.75" customWidth="1"/>
  </cols>
  <sheetData>
    <row r="1" spans="2:3" ht="30.75" customHeight="1" x14ac:dyDescent="0.15">
      <c r="B1" s="60" t="s">
        <v>141</v>
      </c>
    </row>
    <row r="2" spans="2:3" x14ac:dyDescent="0.15">
      <c r="B2" s="81" t="s">
        <v>40</v>
      </c>
      <c r="C2" s="82">
        <f>シフト情報!$L15</f>
        <v>0</v>
      </c>
    </row>
    <row r="3" spans="2:3" x14ac:dyDescent="0.15">
      <c r="B3" s="81" t="s">
        <v>41</v>
      </c>
      <c r="C3" s="82">
        <f>シフト情報!$R15</f>
        <v>0</v>
      </c>
    </row>
    <row r="4" spans="2:3" x14ac:dyDescent="0.15">
      <c r="B4" s="81" t="s">
        <v>42</v>
      </c>
      <c r="C4" s="82">
        <f>シフト情報!$X15</f>
        <v>0</v>
      </c>
    </row>
    <row r="5" spans="2:3" x14ac:dyDescent="0.15">
      <c r="B5" s="81" t="s">
        <v>64</v>
      </c>
      <c r="C5" s="82">
        <f>シフト情報!$AD15</f>
        <v>0</v>
      </c>
    </row>
    <row r="6" spans="2:3" x14ac:dyDescent="0.15">
      <c r="B6" s="81" t="s">
        <v>43</v>
      </c>
      <c r="C6" s="82">
        <f>シフト情報!$L16</f>
        <v>0</v>
      </c>
    </row>
    <row r="7" spans="2:3" x14ac:dyDescent="0.15">
      <c r="B7" s="81" t="s">
        <v>44</v>
      </c>
      <c r="C7" s="82">
        <f>シフト情報!$R16</f>
        <v>0</v>
      </c>
    </row>
    <row r="8" spans="2:3" x14ac:dyDescent="0.15">
      <c r="B8" s="81" t="s">
        <v>45</v>
      </c>
      <c r="C8" s="82">
        <f>シフト情報!$X16</f>
        <v>0</v>
      </c>
    </row>
    <row r="9" spans="2:3" x14ac:dyDescent="0.15">
      <c r="B9" s="81" t="s">
        <v>65</v>
      </c>
      <c r="C9" s="82">
        <f>シフト情報!$AD16</f>
        <v>0</v>
      </c>
    </row>
    <row r="10" spans="2:3" x14ac:dyDescent="0.15">
      <c r="B10" s="81" t="s">
        <v>46</v>
      </c>
      <c r="C10" s="82">
        <f>シフト情報!$L17</f>
        <v>0</v>
      </c>
    </row>
    <row r="11" spans="2:3" x14ac:dyDescent="0.15">
      <c r="B11" s="81" t="s">
        <v>47</v>
      </c>
      <c r="C11" s="82">
        <f>シフト情報!$R17</f>
        <v>0</v>
      </c>
    </row>
    <row r="12" spans="2:3" x14ac:dyDescent="0.15">
      <c r="B12" s="81" t="s">
        <v>48</v>
      </c>
      <c r="C12" s="82">
        <f>シフト情報!$X17</f>
        <v>0</v>
      </c>
    </row>
    <row r="13" spans="2:3" x14ac:dyDescent="0.15">
      <c r="B13" s="81" t="s">
        <v>66</v>
      </c>
      <c r="C13" s="82">
        <f>シフト情報!$AD17</f>
        <v>0</v>
      </c>
    </row>
    <row r="14" spans="2:3" x14ac:dyDescent="0.15">
      <c r="B14" s="81" t="s">
        <v>49</v>
      </c>
      <c r="C14" s="82">
        <f>シフト情報!$L$18</f>
        <v>0</v>
      </c>
    </row>
    <row r="15" spans="2:3" x14ac:dyDescent="0.15">
      <c r="B15" s="81" t="s">
        <v>50</v>
      </c>
      <c r="C15" s="82">
        <f>シフト情報!$R$18</f>
        <v>0</v>
      </c>
    </row>
    <row r="16" spans="2:3" x14ac:dyDescent="0.15">
      <c r="B16" s="81" t="s">
        <v>51</v>
      </c>
      <c r="C16" s="82">
        <f>シフト情報!$X$18</f>
        <v>0</v>
      </c>
    </row>
    <row r="17" spans="2:3" x14ac:dyDescent="0.15">
      <c r="B17" s="81" t="s">
        <v>67</v>
      </c>
      <c r="C17" s="82">
        <f>シフト情報!$AD$18</f>
        <v>0</v>
      </c>
    </row>
    <row r="18" spans="2:3" x14ac:dyDescent="0.15">
      <c r="B18" s="81" t="s">
        <v>52</v>
      </c>
      <c r="C18" s="82">
        <f>シフト情報!$L$19</f>
        <v>0</v>
      </c>
    </row>
    <row r="19" spans="2:3" x14ac:dyDescent="0.15">
      <c r="B19" s="81" t="s">
        <v>53</v>
      </c>
      <c r="C19" s="82">
        <f>シフト情報!$R$19</f>
        <v>0</v>
      </c>
    </row>
    <row r="20" spans="2:3" x14ac:dyDescent="0.15">
      <c r="B20" s="81" t="s">
        <v>54</v>
      </c>
      <c r="C20" s="82">
        <f>シフト情報!$X$19</f>
        <v>0</v>
      </c>
    </row>
    <row r="21" spans="2:3" x14ac:dyDescent="0.15">
      <c r="B21" s="81" t="s">
        <v>68</v>
      </c>
      <c r="C21" s="82">
        <f>シフト情報!$AD$19</f>
        <v>0</v>
      </c>
    </row>
    <row r="22" spans="2:3" x14ac:dyDescent="0.15">
      <c r="B22" s="81" t="s">
        <v>55</v>
      </c>
      <c r="C22" s="82">
        <f>シフト情報!$L$20</f>
        <v>0</v>
      </c>
    </row>
    <row r="23" spans="2:3" x14ac:dyDescent="0.15">
      <c r="B23" s="81" t="s">
        <v>56</v>
      </c>
      <c r="C23" s="82">
        <f>シフト情報!$R$20</f>
        <v>0</v>
      </c>
    </row>
    <row r="24" spans="2:3" x14ac:dyDescent="0.15">
      <c r="B24" s="81" t="s">
        <v>57</v>
      </c>
      <c r="C24" s="82">
        <f>シフト情報!$X$20</f>
        <v>0</v>
      </c>
    </row>
    <row r="25" spans="2:3" x14ac:dyDescent="0.15">
      <c r="B25" s="81" t="s">
        <v>69</v>
      </c>
      <c r="C25" s="82">
        <f>シフト情報!$AD$20</f>
        <v>0</v>
      </c>
    </row>
    <row r="26" spans="2:3" x14ac:dyDescent="0.15">
      <c r="B26" s="81" t="s">
        <v>74</v>
      </c>
      <c r="C26" s="82">
        <f>シフト情報!$L$21</f>
        <v>0</v>
      </c>
    </row>
    <row r="27" spans="2:3" x14ac:dyDescent="0.15">
      <c r="B27" s="81" t="s">
        <v>75</v>
      </c>
      <c r="C27" s="82">
        <f>シフト情報!$R$21</f>
        <v>0</v>
      </c>
    </row>
    <row r="28" spans="2:3" x14ac:dyDescent="0.15">
      <c r="B28" s="81" t="s">
        <v>76</v>
      </c>
      <c r="C28" s="82">
        <f>シフト情報!$X$21</f>
        <v>0</v>
      </c>
    </row>
    <row r="29" spans="2:3" x14ac:dyDescent="0.15">
      <c r="B29" s="81" t="s">
        <v>77</v>
      </c>
      <c r="C29" s="82">
        <f>シフト情報!$AD$21</f>
        <v>0</v>
      </c>
    </row>
    <row r="30" spans="2:3" x14ac:dyDescent="0.15">
      <c r="B30" s="81" t="s">
        <v>78</v>
      </c>
      <c r="C30" s="82">
        <f>シフト情報!$L$22</f>
        <v>0</v>
      </c>
    </row>
    <row r="31" spans="2:3" x14ac:dyDescent="0.15">
      <c r="B31" s="81" t="s">
        <v>79</v>
      </c>
      <c r="C31" s="82">
        <f>シフト情報!$R$22</f>
        <v>0</v>
      </c>
    </row>
    <row r="32" spans="2:3" x14ac:dyDescent="0.15">
      <c r="B32" s="81" t="s">
        <v>80</v>
      </c>
      <c r="C32" s="82">
        <f>シフト情報!$X$22</f>
        <v>0</v>
      </c>
    </row>
    <row r="33" spans="2:3" x14ac:dyDescent="0.15">
      <c r="B33" s="81" t="s">
        <v>81</v>
      </c>
      <c r="C33" s="82">
        <f>シフト情報!$AD$22</f>
        <v>0</v>
      </c>
    </row>
    <row r="34" spans="2:3" x14ac:dyDescent="0.15">
      <c r="B34" s="81" t="s">
        <v>82</v>
      </c>
      <c r="C34" s="82">
        <f>シフト情報!$L$23</f>
        <v>0</v>
      </c>
    </row>
    <row r="35" spans="2:3" x14ac:dyDescent="0.15">
      <c r="B35" s="81" t="s">
        <v>83</v>
      </c>
      <c r="C35" s="82">
        <f>シフト情報!$R$23</f>
        <v>0</v>
      </c>
    </row>
    <row r="36" spans="2:3" x14ac:dyDescent="0.15">
      <c r="B36" s="81" t="s">
        <v>84</v>
      </c>
      <c r="C36" s="82">
        <f>シフト情報!$X$23</f>
        <v>0</v>
      </c>
    </row>
    <row r="37" spans="2:3" x14ac:dyDescent="0.15">
      <c r="B37" s="81" t="s">
        <v>85</v>
      </c>
      <c r="C37" s="82">
        <f>シフト情報!$AD$23</f>
        <v>0</v>
      </c>
    </row>
    <row r="38" spans="2:3" x14ac:dyDescent="0.15">
      <c r="B38" s="81" t="s">
        <v>86</v>
      </c>
      <c r="C38" s="82">
        <f>シフト情報!$L$24</f>
        <v>0</v>
      </c>
    </row>
    <row r="39" spans="2:3" x14ac:dyDescent="0.15">
      <c r="B39" s="81" t="s">
        <v>87</v>
      </c>
      <c r="C39" s="82">
        <f>シフト情報!$R$24</f>
        <v>0</v>
      </c>
    </row>
    <row r="40" spans="2:3" x14ac:dyDescent="0.15">
      <c r="B40" s="81" t="s">
        <v>88</v>
      </c>
      <c r="C40" s="82">
        <f>シフト情報!$X$24</f>
        <v>0</v>
      </c>
    </row>
    <row r="41" spans="2:3" x14ac:dyDescent="0.15">
      <c r="B41" s="81" t="s">
        <v>89</v>
      </c>
      <c r="C41" s="82">
        <f>シフト情報!$AD$24</f>
        <v>0</v>
      </c>
    </row>
    <row r="42" spans="2:3" x14ac:dyDescent="0.15">
      <c r="B42" s="81" t="s">
        <v>90</v>
      </c>
      <c r="C42" s="82">
        <f>シフト情報!$L$25</f>
        <v>0</v>
      </c>
    </row>
    <row r="43" spans="2:3" x14ac:dyDescent="0.15">
      <c r="B43" s="81" t="s">
        <v>91</v>
      </c>
      <c r="C43" s="82">
        <f>シフト情報!$R$25</f>
        <v>0</v>
      </c>
    </row>
    <row r="44" spans="2:3" x14ac:dyDescent="0.15">
      <c r="B44" s="81" t="s">
        <v>92</v>
      </c>
      <c r="C44" s="82">
        <f>シフト情報!$X$25</f>
        <v>0</v>
      </c>
    </row>
    <row r="45" spans="2:3" x14ac:dyDescent="0.15">
      <c r="B45" s="81" t="s">
        <v>93</v>
      </c>
      <c r="C45" s="82">
        <f>シフト情報!$AD$25</f>
        <v>0</v>
      </c>
    </row>
    <row r="46" spans="2:3" x14ac:dyDescent="0.15">
      <c r="B46" s="81" t="s">
        <v>94</v>
      </c>
      <c r="C46" s="82">
        <f>シフト情報!$L$26</f>
        <v>0</v>
      </c>
    </row>
    <row r="47" spans="2:3" x14ac:dyDescent="0.15">
      <c r="B47" s="81" t="s">
        <v>95</v>
      </c>
      <c r="C47" s="82">
        <f>シフト情報!$R$26</f>
        <v>0</v>
      </c>
    </row>
    <row r="48" spans="2:3" x14ac:dyDescent="0.15">
      <c r="B48" s="81" t="s">
        <v>96</v>
      </c>
      <c r="C48" s="82">
        <f>シフト情報!$X$26</f>
        <v>0</v>
      </c>
    </row>
    <row r="49" spans="2:3" x14ac:dyDescent="0.15">
      <c r="B49" s="81" t="s">
        <v>97</v>
      </c>
      <c r="C49" s="82">
        <f>シフト情報!$AD$26</f>
        <v>0</v>
      </c>
    </row>
    <row r="50" spans="2:3" x14ac:dyDescent="0.15">
      <c r="B50" s="81" t="s">
        <v>98</v>
      </c>
      <c r="C50" s="82">
        <f>シフト情報!$L$27</f>
        <v>0</v>
      </c>
    </row>
    <row r="51" spans="2:3" x14ac:dyDescent="0.15">
      <c r="B51" s="81" t="s">
        <v>99</v>
      </c>
      <c r="C51" s="82">
        <f>シフト情報!$R$27</f>
        <v>0</v>
      </c>
    </row>
    <row r="52" spans="2:3" x14ac:dyDescent="0.15">
      <c r="B52" s="81" t="s">
        <v>100</v>
      </c>
      <c r="C52" s="82">
        <f>シフト情報!$X$27</f>
        <v>0</v>
      </c>
    </row>
    <row r="53" spans="2:3" x14ac:dyDescent="0.15">
      <c r="B53" s="81" t="s">
        <v>101</v>
      </c>
      <c r="C53" s="82">
        <f>シフト情報!$AD$27</f>
        <v>0</v>
      </c>
    </row>
    <row r="54" spans="2:3" x14ac:dyDescent="0.15">
      <c r="B54" s="81" t="s">
        <v>102</v>
      </c>
      <c r="C54" s="82">
        <f>シフト情報!$L$28</f>
        <v>0</v>
      </c>
    </row>
    <row r="55" spans="2:3" x14ac:dyDescent="0.15">
      <c r="B55" s="81" t="s">
        <v>103</v>
      </c>
      <c r="C55" s="82">
        <f>シフト情報!$R$28</f>
        <v>0</v>
      </c>
    </row>
    <row r="56" spans="2:3" x14ac:dyDescent="0.15">
      <c r="B56" s="81" t="s">
        <v>104</v>
      </c>
      <c r="C56" s="82">
        <f>シフト情報!$X$28</f>
        <v>0</v>
      </c>
    </row>
    <row r="57" spans="2:3" x14ac:dyDescent="0.15">
      <c r="B57" s="81" t="s">
        <v>105</v>
      </c>
      <c r="C57" s="82">
        <f>シフト情報!$AD$28</f>
        <v>0</v>
      </c>
    </row>
    <row r="58" spans="2:3" x14ac:dyDescent="0.15">
      <c r="B58" s="81" t="s">
        <v>106</v>
      </c>
      <c r="C58" s="82">
        <f>シフト情報!$L$29</f>
        <v>0</v>
      </c>
    </row>
    <row r="59" spans="2:3" x14ac:dyDescent="0.15">
      <c r="B59" s="81" t="s">
        <v>107</v>
      </c>
      <c r="C59" s="82">
        <f>シフト情報!$R$29</f>
        <v>0</v>
      </c>
    </row>
    <row r="60" spans="2:3" x14ac:dyDescent="0.15">
      <c r="B60" s="81" t="s">
        <v>108</v>
      </c>
      <c r="C60" s="82">
        <f>シフト情報!$X$29</f>
        <v>0</v>
      </c>
    </row>
    <row r="61" spans="2:3" x14ac:dyDescent="0.15">
      <c r="B61" s="81" t="s">
        <v>109</v>
      </c>
      <c r="C61" s="82">
        <f>シフト情報!$AD$29</f>
        <v>0</v>
      </c>
    </row>
  </sheetData>
  <phoneticPr fontId="1"/>
  <pageMargins left="0.7" right="0.7" top="0.75" bottom="0.75" header="0.3" footer="0.3"/>
  <pageSetup paperSize="9" orientation="portrait" copies="0"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pageSetUpPr fitToPage="1"/>
  </sheetPr>
  <dimension ref="B1:P47"/>
  <sheetViews>
    <sheetView zoomScaleNormal="100" zoomScaleSheetLayoutView="85" workbookViewId="0">
      <selection activeCell="E6" sqref="E6:F6"/>
    </sheetView>
  </sheetViews>
  <sheetFormatPr defaultRowHeight="15" x14ac:dyDescent="0.15"/>
  <cols>
    <col min="1" max="1" width="3.25" style="35" customWidth="1"/>
    <col min="2" max="2" width="5.875" style="34" customWidth="1"/>
    <col min="3" max="3" width="3.375" style="35" bestFit="1" customWidth="1"/>
    <col min="4" max="4" width="5.625" style="35" customWidth="1"/>
    <col min="5" max="5" width="4.25" style="34" bestFit="1" customWidth="1"/>
    <col min="6" max="6" width="8.125" style="35" customWidth="1"/>
    <col min="7" max="7" width="4.25" style="35" bestFit="1" customWidth="1"/>
    <col min="8" max="8" width="8.125" style="35" customWidth="1"/>
    <col min="9" max="9" width="4.25" style="35" bestFit="1" customWidth="1"/>
    <col min="10" max="10" width="8.125" style="35" customWidth="1"/>
    <col min="11" max="11" width="4.25" style="35" bestFit="1" customWidth="1"/>
    <col min="12" max="12" width="8.125" style="35" customWidth="1"/>
    <col min="13" max="13" width="4.25" style="35" bestFit="1" customWidth="1"/>
    <col min="14" max="14" width="8.125" style="35" customWidth="1"/>
    <col min="15" max="15" width="6.375" style="35" customWidth="1"/>
    <col min="16" max="16" width="8.25" style="35" customWidth="1"/>
    <col min="17" max="16384" width="9" style="35"/>
  </cols>
  <sheetData>
    <row r="1" spans="2:16" ht="15.75" x14ac:dyDescent="0.15">
      <c r="K1" s="249" t="s">
        <v>20</v>
      </c>
      <c r="L1" s="249"/>
      <c r="M1" s="123">
        <v>7</v>
      </c>
      <c r="N1" s="59" t="s">
        <v>18</v>
      </c>
      <c r="O1" s="59">
        <v>4</v>
      </c>
      <c r="P1" s="36" t="s">
        <v>19</v>
      </c>
    </row>
    <row r="2" spans="2:16" ht="26.25" x14ac:dyDescent="0.15">
      <c r="B2" s="258" t="s">
        <v>133</v>
      </c>
      <c r="C2" s="258"/>
      <c r="D2" s="258"/>
      <c r="E2" s="258"/>
      <c r="F2" s="258"/>
      <c r="G2" s="258"/>
      <c r="H2" s="258"/>
      <c r="I2" s="258"/>
      <c r="J2" s="258"/>
      <c r="K2" s="258"/>
      <c r="L2" s="258"/>
      <c r="M2" s="258"/>
      <c r="N2" s="258"/>
      <c r="O2" s="258"/>
      <c r="P2" s="258"/>
    </row>
    <row r="3" spans="2:16" ht="8.25" customHeight="1" x14ac:dyDescent="0.15">
      <c r="B3" s="99"/>
      <c r="C3" s="99"/>
      <c r="D3" s="99"/>
      <c r="E3" s="99"/>
      <c r="F3" s="99"/>
      <c r="G3" s="99"/>
      <c r="H3" s="99"/>
      <c r="I3" s="99"/>
      <c r="J3" s="99"/>
      <c r="K3" s="99"/>
      <c r="L3" s="99"/>
      <c r="M3" s="99"/>
      <c r="N3" s="99"/>
      <c r="O3" s="99"/>
      <c r="P3" s="99"/>
    </row>
    <row r="4" spans="2:16" ht="20.25" customHeight="1" x14ac:dyDescent="0.15">
      <c r="B4" s="37" t="s">
        <v>33</v>
      </c>
      <c r="C4" s="99"/>
      <c r="D4" s="99"/>
      <c r="E4" s="99"/>
      <c r="F4" s="253" t="s">
        <v>132</v>
      </c>
      <c r="G4" s="254"/>
      <c r="H4" s="255"/>
      <c r="I4" s="256">
        <v>26</v>
      </c>
      <c r="J4" s="257"/>
      <c r="K4" s="268" t="s">
        <v>124</v>
      </c>
      <c r="L4" s="269"/>
      <c r="M4" s="269"/>
      <c r="N4" s="270"/>
      <c r="O4" s="266">
        <v>4</v>
      </c>
      <c r="P4" s="267"/>
    </row>
    <row r="5" spans="2:16" ht="7.5" customHeight="1" x14ac:dyDescent="0.15"/>
    <row r="6" spans="2:16" ht="24.75" customHeight="1" x14ac:dyDescent="0.15">
      <c r="B6" s="234" t="s">
        <v>0</v>
      </c>
      <c r="C6" s="235"/>
      <c r="D6" s="250" t="s">
        <v>116</v>
      </c>
      <c r="E6" s="259" t="s">
        <v>28</v>
      </c>
      <c r="F6" s="259"/>
      <c r="G6" s="259" t="s">
        <v>29</v>
      </c>
      <c r="H6" s="259"/>
      <c r="I6" s="259"/>
      <c r="J6" s="259"/>
      <c r="K6" s="259"/>
      <c r="L6" s="259"/>
      <c r="M6" s="259"/>
      <c r="N6" s="259"/>
      <c r="O6" s="260" t="s">
        <v>114</v>
      </c>
      <c r="P6" s="261"/>
    </row>
    <row r="7" spans="2:16" ht="18" customHeight="1" x14ac:dyDescent="0.15">
      <c r="B7" s="236"/>
      <c r="C7" s="237"/>
      <c r="D7" s="251"/>
      <c r="E7" s="242" t="s">
        <v>162</v>
      </c>
      <c r="F7" s="243"/>
      <c r="G7" s="242" t="s">
        <v>162</v>
      </c>
      <c r="H7" s="243"/>
      <c r="I7" s="242" t="str">
        <f>IFERROR(VLOOKUP(I6,職員情報!$C$6:$D$25,2,FALSE),"")</f>
        <v/>
      </c>
      <c r="J7" s="243"/>
      <c r="K7" s="242" t="str">
        <f>IFERROR(VLOOKUP(K6,職員情報!$C$6:$D$25,2,FALSE),"")</f>
        <v/>
      </c>
      <c r="L7" s="243"/>
      <c r="M7" s="242" t="str">
        <f>IFERROR(VLOOKUP(M6,職員情報!$C$6:$D$25,2,FALSE),"")</f>
        <v/>
      </c>
      <c r="N7" s="243"/>
      <c r="O7" s="262"/>
      <c r="P7" s="263"/>
    </row>
    <row r="8" spans="2:16" ht="18" customHeight="1" x14ac:dyDescent="0.15">
      <c r="B8" s="238"/>
      <c r="C8" s="239"/>
      <c r="D8" s="252"/>
      <c r="E8" s="52" t="s">
        <v>4</v>
      </c>
      <c r="F8" s="38" t="s">
        <v>21</v>
      </c>
      <c r="G8" s="52" t="s">
        <v>4</v>
      </c>
      <c r="H8" s="125" t="s">
        <v>21</v>
      </c>
      <c r="I8" s="52" t="s">
        <v>4</v>
      </c>
      <c r="J8" s="125" t="s">
        <v>21</v>
      </c>
      <c r="K8" s="52" t="s">
        <v>4</v>
      </c>
      <c r="L8" s="125" t="s">
        <v>21</v>
      </c>
      <c r="M8" s="52" t="s">
        <v>4</v>
      </c>
      <c r="N8" s="125" t="s">
        <v>21</v>
      </c>
      <c r="O8" s="264"/>
      <c r="P8" s="265"/>
    </row>
    <row r="9" spans="2:16" ht="20.100000000000001" customHeight="1" x14ac:dyDescent="0.15">
      <c r="B9" s="39">
        <v>45748</v>
      </c>
      <c r="C9" s="53" t="str">
        <f>IF(B9="","",TEXT(B9,"aaa"))</f>
        <v>火</v>
      </c>
      <c r="D9" s="93" t="s">
        <v>165</v>
      </c>
      <c r="E9" s="40" t="s">
        <v>155</v>
      </c>
      <c r="F9" s="41">
        <v>0.25</v>
      </c>
      <c r="G9" s="40"/>
      <c r="H9" s="41"/>
      <c r="I9" s="40"/>
      <c r="J9" s="41" t="str">
        <f>IFERROR(VLOOKUP(I9&amp;$D9,勤務時間!$B$2:$C$61,2,FALSE),"")</f>
        <v/>
      </c>
      <c r="K9" s="40"/>
      <c r="L9" s="41" t="str">
        <f>IFERROR(VLOOKUP(K9&amp;$D9,勤務時間!$B$2:$C$61,2,FALSE),"")</f>
        <v/>
      </c>
      <c r="M9" s="40"/>
      <c r="N9" s="41" t="str">
        <f>IFERROR(VLOOKUP(M9&amp;$D9,勤務時間!$B$2:$C$61,2,FALSE),"")</f>
        <v/>
      </c>
      <c r="O9" s="274"/>
      <c r="P9" s="275"/>
    </row>
    <row r="10" spans="2:16" ht="20.100000000000001" customHeight="1" x14ac:dyDescent="0.15">
      <c r="B10" s="42">
        <v>45749</v>
      </c>
      <c r="C10" s="43" t="str">
        <f t="shared" ref="C10:C38" si="0">IF(B10="","",TEXT(B10,"aaa"))</f>
        <v>水</v>
      </c>
      <c r="D10" s="93" t="s">
        <v>165</v>
      </c>
      <c r="E10" s="44"/>
      <c r="F10" s="41" t="s">
        <v>143</v>
      </c>
      <c r="G10" s="44" t="s">
        <v>166</v>
      </c>
      <c r="H10" s="41">
        <v>0.20833333333333334</v>
      </c>
      <c r="I10" s="44"/>
      <c r="J10" s="41" t="str">
        <f>IFERROR(VLOOKUP(I10&amp;$D10,勤務時間!$B$2:$C$61,2,FALSE),"")</f>
        <v/>
      </c>
      <c r="K10" s="44"/>
      <c r="L10" s="41" t="str">
        <f>IFERROR(VLOOKUP(K10&amp;$D10,勤務時間!$B$2:$C$61,2,FALSE),"")</f>
        <v/>
      </c>
      <c r="M10" s="44"/>
      <c r="N10" s="41" t="str">
        <f>IFERROR(VLOOKUP(M10&amp;$D10,勤務時間!$B$2:$C$61,2,FALSE),"")</f>
        <v/>
      </c>
      <c r="O10" s="276"/>
      <c r="P10" s="277"/>
    </row>
    <row r="11" spans="2:16" ht="20.100000000000001" customHeight="1" x14ac:dyDescent="0.15">
      <c r="B11" s="42">
        <v>45750</v>
      </c>
      <c r="C11" s="43" t="str">
        <f t="shared" si="0"/>
        <v>木</v>
      </c>
      <c r="D11" s="93" t="s">
        <v>165</v>
      </c>
      <c r="E11" s="40" t="s">
        <v>166</v>
      </c>
      <c r="F11" s="41">
        <v>0.20833333333333334</v>
      </c>
      <c r="G11" s="40" t="s">
        <v>155</v>
      </c>
      <c r="H11" s="41">
        <v>0.25</v>
      </c>
      <c r="I11" s="40"/>
      <c r="J11" s="41" t="str">
        <f>IFERROR(VLOOKUP(I11&amp;$D11,勤務時間!$B$2:$C$61,2,FALSE),"")</f>
        <v/>
      </c>
      <c r="K11" s="40"/>
      <c r="L11" s="41" t="str">
        <f>IFERROR(VLOOKUP(K11&amp;$D11,勤務時間!$B$2:$C$61,2,FALSE),"")</f>
        <v/>
      </c>
      <c r="M11" s="40"/>
      <c r="N11" s="41" t="str">
        <f>IFERROR(VLOOKUP(M11&amp;$D11,勤務時間!$B$2:$C$61,2,FALSE),"")</f>
        <v/>
      </c>
      <c r="O11" s="276"/>
      <c r="P11" s="277"/>
    </row>
    <row r="12" spans="2:16" ht="20.100000000000001" customHeight="1" x14ac:dyDescent="0.15">
      <c r="B12" s="42">
        <v>45751</v>
      </c>
      <c r="C12" s="43" t="str">
        <f t="shared" si="0"/>
        <v>金</v>
      </c>
      <c r="D12" s="93" t="s">
        <v>165</v>
      </c>
      <c r="E12" s="40" t="s">
        <v>25</v>
      </c>
      <c r="F12" s="41">
        <v>0.16666666666666663</v>
      </c>
      <c r="G12" s="40" t="s">
        <v>155</v>
      </c>
      <c r="H12" s="41">
        <v>0.25</v>
      </c>
      <c r="I12" s="40"/>
      <c r="J12" s="41" t="str">
        <f>IFERROR(VLOOKUP(I12&amp;$D12,勤務時間!$B$2:$C$61,2,FALSE),"")</f>
        <v/>
      </c>
      <c r="K12" s="40"/>
      <c r="L12" s="41" t="str">
        <f>IFERROR(VLOOKUP(K12&amp;$D12,勤務時間!$B$2:$C$61,2,FALSE),"")</f>
        <v/>
      </c>
      <c r="M12" s="40"/>
      <c r="N12" s="41" t="str">
        <f>IFERROR(VLOOKUP(M12&amp;$D12,勤務時間!$B$2:$C$61,2,FALSE),"")</f>
        <v/>
      </c>
      <c r="O12" s="276"/>
      <c r="P12" s="277"/>
    </row>
    <row r="13" spans="2:16" ht="20.100000000000001" customHeight="1" x14ac:dyDescent="0.15">
      <c r="B13" s="42">
        <v>45752</v>
      </c>
      <c r="C13" s="43" t="str">
        <f t="shared" si="0"/>
        <v>土</v>
      </c>
      <c r="D13" s="93" t="s">
        <v>165</v>
      </c>
      <c r="E13" s="44" t="s">
        <v>156</v>
      </c>
      <c r="F13" s="45">
        <v>0.29166666666666669</v>
      </c>
      <c r="G13" s="44" t="s">
        <v>155</v>
      </c>
      <c r="H13" s="45">
        <v>0.20833333333333331</v>
      </c>
      <c r="I13" s="44"/>
      <c r="J13" s="45" t="str">
        <f>IFERROR(VLOOKUP(I13&amp;$D13,勤務時間!$B$2:$C$61,2,FALSE),"")</f>
        <v/>
      </c>
      <c r="K13" s="44"/>
      <c r="L13" s="45" t="str">
        <f>IFERROR(VLOOKUP(K13&amp;$D13,勤務時間!$B$2:$C$61,2,FALSE),"")</f>
        <v/>
      </c>
      <c r="M13" s="44"/>
      <c r="N13" s="45" t="str">
        <f>IFERROR(VLOOKUP(M13&amp;$D13,勤務時間!$B$2:$C$61,2,FALSE),"")</f>
        <v/>
      </c>
      <c r="O13" s="276"/>
      <c r="P13" s="277"/>
    </row>
    <row r="14" spans="2:16" ht="20.100000000000001" customHeight="1" x14ac:dyDescent="0.15">
      <c r="B14" s="42">
        <v>45753</v>
      </c>
      <c r="C14" s="43" t="str">
        <f t="shared" si="0"/>
        <v>日</v>
      </c>
      <c r="D14" s="93" t="str">
        <f t="shared" ref="D14:D38" si="1">IF(C14="月","平日",IF(C14="火","平日",IF(C14="水","平日",IF(C14="木","平日",IF(C14="金","平日",IF(C14="土","土曜日",IF(C14="日","　","")))))))</f>
        <v>　</v>
      </c>
      <c r="E14" s="44"/>
      <c r="F14" s="45" t="s">
        <v>143</v>
      </c>
      <c r="G14" s="44"/>
      <c r="H14" s="45" t="s">
        <v>143</v>
      </c>
      <c r="I14" s="44"/>
      <c r="J14" s="45" t="str">
        <f>IFERROR(VLOOKUP(I14&amp;$D14,勤務時間!$B$2:$C$61,2,FALSE),"")</f>
        <v/>
      </c>
      <c r="K14" s="44"/>
      <c r="L14" s="45" t="str">
        <f>IFERROR(VLOOKUP(K14&amp;$D14,勤務時間!$B$2:$C$61,2,FALSE),"")</f>
        <v/>
      </c>
      <c r="M14" s="44"/>
      <c r="N14" s="45" t="str">
        <f>IFERROR(VLOOKUP(M14&amp;$D14,勤務時間!$B$2:$C$61,2,FALSE),"")</f>
        <v/>
      </c>
      <c r="O14" s="276"/>
      <c r="P14" s="277"/>
    </row>
    <row r="15" spans="2:16" ht="20.100000000000001" customHeight="1" x14ac:dyDescent="0.15">
      <c r="B15" s="42">
        <v>45754</v>
      </c>
      <c r="C15" s="43" t="str">
        <f t="shared" si="0"/>
        <v>月</v>
      </c>
      <c r="D15" s="93" t="str">
        <f t="shared" si="1"/>
        <v>平日</v>
      </c>
      <c r="E15" s="44" t="s">
        <v>25</v>
      </c>
      <c r="F15" s="45">
        <v>0.16666666666666663</v>
      </c>
      <c r="G15" s="44" t="s">
        <v>25</v>
      </c>
      <c r="H15" s="45">
        <v>0.16666666666666663</v>
      </c>
      <c r="I15" s="44"/>
      <c r="J15" s="45" t="str">
        <f>IFERROR(VLOOKUP(I15&amp;$D15,勤務時間!$B$2:$C$61,2,FALSE),"")</f>
        <v/>
      </c>
      <c r="K15" s="44"/>
      <c r="L15" s="45" t="str">
        <f>IFERROR(VLOOKUP(K15&amp;$D15,勤務時間!$B$2:$C$61,2,FALSE),"")</f>
        <v/>
      </c>
      <c r="M15" s="44"/>
      <c r="N15" s="45" t="str">
        <f>IFERROR(VLOOKUP(M15&amp;$D15,勤務時間!$B$2:$C$61,2,FALSE),"")</f>
        <v/>
      </c>
      <c r="O15" s="276"/>
      <c r="P15" s="277"/>
    </row>
    <row r="16" spans="2:16" ht="20.100000000000001" customHeight="1" x14ac:dyDescent="0.15">
      <c r="B16" s="42">
        <v>45755</v>
      </c>
      <c r="C16" s="43" t="str">
        <f t="shared" si="0"/>
        <v>火</v>
      </c>
      <c r="D16" s="93" t="str">
        <f t="shared" si="1"/>
        <v>平日</v>
      </c>
      <c r="E16" s="44" t="s">
        <v>25</v>
      </c>
      <c r="F16" s="45">
        <v>0.16666666666666663</v>
      </c>
      <c r="G16" s="44"/>
      <c r="H16" s="45" t="s">
        <v>143</v>
      </c>
      <c r="I16" s="44"/>
      <c r="J16" s="45" t="str">
        <f>IFERROR(VLOOKUP(I16&amp;$D16,勤務時間!$B$2:$C$61,2,FALSE),"")</f>
        <v/>
      </c>
      <c r="K16" s="44"/>
      <c r="L16" s="45" t="str">
        <f>IFERROR(VLOOKUP(K16&amp;$D16,勤務時間!$B$2:$C$61,2,FALSE),"")</f>
        <v/>
      </c>
      <c r="M16" s="44"/>
      <c r="N16" s="45" t="str">
        <f>IFERROR(VLOOKUP(M16&amp;$D16,勤務時間!$B$2:$C$61,2,FALSE),"")</f>
        <v/>
      </c>
      <c r="O16" s="276"/>
      <c r="P16" s="277"/>
    </row>
    <row r="17" spans="2:16" ht="20.100000000000001" customHeight="1" x14ac:dyDescent="0.15">
      <c r="B17" s="42">
        <v>45756</v>
      </c>
      <c r="C17" s="43" t="str">
        <f t="shared" si="0"/>
        <v>水</v>
      </c>
      <c r="D17" s="93" t="str">
        <f t="shared" si="1"/>
        <v>平日</v>
      </c>
      <c r="E17" s="44"/>
      <c r="F17" s="45" t="s">
        <v>143</v>
      </c>
      <c r="G17" s="44" t="s">
        <v>27</v>
      </c>
      <c r="H17" s="45">
        <v>0.125</v>
      </c>
      <c r="I17" s="44"/>
      <c r="J17" s="45" t="str">
        <f>IFERROR(VLOOKUP(I17&amp;$D17,勤務時間!$B$2:$C$61,2,FALSE),"")</f>
        <v/>
      </c>
      <c r="K17" s="44"/>
      <c r="L17" s="45" t="str">
        <f>IFERROR(VLOOKUP(K17&amp;$D17,勤務時間!$B$2:$C$61,2,FALSE),"")</f>
        <v/>
      </c>
      <c r="M17" s="44"/>
      <c r="N17" s="45" t="str">
        <f>IFERROR(VLOOKUP(M17&amp;$D17,勤務時間!$B$2:$C$61,2,FALSE),"")</f>
        <v/>
      </c>
      <c r="O17" s="278" t="s">
        <v>167</v>
      </c>
      <c r="P17" s="279"/>
    </row>
    <row r="18" spans="2:16" ht="20.100000000000001" customHeight="1" x14ac:dyDescent="0.15">
      <c r="B18" s="42">
        <v>45757</v>
      </c>
      <c r="C18" s="43" t="str">
        <f t="shared" si="0"/>
        <v>木</v>
      </c>
      <c r="D18" s="93" t="str">
        <f t="shared" si="1"/>
        <v>平日</v>
      </c>
      <c r="E18" s="44" t="s">
        <v>25</v>
      </c>
      <c r="F18" s="45">
        <v>0.16666666666666663</v>
      </c>
      <c r="G18" s="44" t="s">
        <v>25</v>
      </c>
      <c r="H18" s="45">
        <v>0.16666666666666663</v>
      </c>
      <c r="I18" s="44"/>
      <c r="J18" s="45" t="str">
        <f>IFERROR(VLOOKUP(I18&amp;$D18,勤務時間!$B$2:$C$61,2,FALSE),"")</f>
        <v/>
      </c>
      <c r="K18" s="44"/>
      <c r="L18" s="45" t="str">
        <f>IFERROR(VLOOKUP(K18&amp;$D18,勤務時間!$B$2:$C$61,2,FALSE),"")</f>
        <v/>
      </c>
      <c r="M18" s="44"/>
      <c r="N18" s="45" t="str">
        <f>IFERROR(VLOOKUP(M18&amp;$D18,勤務時間!$B$2:$C$61,2,FALSE),"")</f>
        <v/>
      </c>
      <c r="O18" s="278"/>
      <c r="P18" s="279"/>
    </row>
    <row r="19" spans="2:16" ht="20.100000000000001" customHeight="1" x14ac:dyDescent="0.15">
      <c r="B19" s="42">
        <v>45758</v>
      </c>
      <c r="C19" s="43" t="str">
        <f t="shared" si="0"/>
        <v>金</v>
      </c>
      <c r="D19" s="93" t="str">
        <f t="shared" si="1"/>
        <v>平日</v>
      </c>
      <c r="E19" s="44" t="s">
        <v>25</v>
      </c>
      <c r="F19" s="45">
        <v>0.16666666666666663</v>
      </c>
      <c r="G19" s="44" t="s">
        <v>26</v>
      </c>
      <c r="H19" s="45">
        <v>0.16666666666666663</v>
      </c>
      <c r="I19" s="44"/>
      <c r="J19" s="45" t="str">
        <f>IFERROR(VLOOKUP(I19&amp;$D19,勤務時間!$B$2:$C$61,2,FALSE),"")</f>
        <v/>
      </c>
      <c r="K19" s="44"/>
      <c r="L19" s="45" t="str">
        <f>IFERROR(VLOOKUP(K19&amp;$D19,勤務時間!$B$2:$C$61,2,FALSE),"")</f>
        <v/>
      </c>
      <c r="M19" s="44"/>
      <c r="N19" s="45" t="str">
        <f>IFERROR(VLOOKUP(M19&amp;$D19,勤務時間!$B$2:$C$61,2,FALSE),"")</f>
        <v/>
      </c>
      <c r="O19" s="276"/>
      <c r="P19" s="277"/>
    </row>
    <row r="20" spans="2:16" ht="20.100000000000001" customHeight="1" x14ac:dyDescent="0.15">
      <c r="B20" s="42">
        <v>45759</v>
      </c>
      <c r="C20" s="43" t="str">
        <f t="shared" si="0"/>
        <v>土</v>
      </c>
      <c r="D20" s="93" t="str">
        <f t="shared" si="1"/>
        <v>土曜日</v>
      </c>
      <c r="E20" s="44" t="s">
        <v>156</v>
      </c>
      <c r="F20" s="45">
        <v>0.29166666666666669</v>
      </c>
      <c r="G20" s="44" t="s">
        <v>26</v>
      </c>
      <c r="H20" s="45">
        <v>0.20833333333333337</v>
      </c>
      <c r="I20" s="44"/>
      <c r="J20" s="45" t="str">
        <f>IFERROR(VLOOKUP(I20&amp;$D20,勤務時間!$B$2:$C$61,2,FALSE),"")</f>
        <v/>
      </c>
      <c r="K20" s="44"/>
      <c r="L20" s="45" t="str">
        <f>IFERROR(VLOOKUP(K20&amp;$D20,勤務時間!$B$2:$C$61,2,FALSE),"")</f>
        <v/>
      </c>
      <c r="M20" s="44"/>
      <c r="N20" s="45" t="str">
        <f>IFERROR(VLOOKUP(M20&amp;$D20,勤務時間!$B$2:$C$61,2,FALSE),"")</f>
        <v/>
      </c>
      <c r="O20" s="276"/>
      <c r="P20" s="277"/>
    </row>
    <row r="21" spans="2:16" ht="20.100000000000001" customHeight="1" x14ac:dyDescent="0.15">
      <c r="B21" s="42">
        <v>45760</v>
      </c>
      <c r="C21" s="43" t="str">
        <f t="shared" si="0"/>
        <v>日</v>
      </c>
      <c r="D21" s="93" t="str">
        <f t="shared" si="1"/>
        <v>　</v>
      </c>
      <c r="E21" s="44"/>
      <c r="F21" s="45" t="s">
        <v>143</v>
      </c>
      <c r="G21" s="44"/>
      <c r="H21" s="45" t="s">
        <v>143</v>
      </c>
      <c r="I21" s="44"/>
      <c r="J21" s="45" t="str">
        <f>IFERROR(VLOOKUP(I21&amp;$D21,勤務時間!$B$2:$C$61,2,FALSE),"")</f>
        <v/>
      </c>
      <c r="K21" s="44"/>
      <c r="L21" s="45" t="str">
        <f>IFERROR(VLOOKUP(K21&amp;$D21,勤務時間!$B$2:$C$61,2,FALSE),"")</f>
        <v/>
      </c>
      <c r="M21" s="44"/>
      <c r="N21" s="45" t="str">
        <f>IFERROR(VLOOKUP(M21&amp;$D21,勤務時間!$B$2:$C$61,2,FALSE),"")</f>
        <v/>
      </c>
      <c r="O21" s="276"/>
      <c r="P21" s="277"/>
    </row>
    <row r="22" spans="2:16" ht="20.100000000000001" customHeight="1" x14ac:dyDescent="0.15">
      <c r="B22" s="42">
        <v>45761</v>
      </c>
      <c r="C22" s="43" t="str">
        <f t="shared" si="0"/>
        <v>月</v>
      </c>
      <c r="D22" s="93" t="str">
        <f t="shared" si="1"/>
        <v>平日</v>
      </c>
      <c r="E22" s="44" t="s">
        <v>25</v>
      </c>
      <c r="F22" s="45">
        <v>0.16666666666666663</v>
      </c>
      <c r="G22" s="44" t="s">
        <v>26</v>
      </c>
      <c r="H22" s="45">
        <v>0.16666666666666663</v>
      </c>
      <c r="I22" s="44"/>
      <c r="J22" s="45" t="str">
        <f>IFERROR(VLOOKUP(I22&amp;$D22,勤務時間!$B$2:$C$61,2,FALSE),"")</f>
        <v/>
      </c>
      <c r="K22" s="44"/>
      <c r="L22" s="45" t="str">
        <f>IFERROR(VLOOKUP(K22&amp;$D22,勤務時間!$B$2:$C$61,2,FALSE),"")</f>
        <v/>
      </c>
      <c r="M22" s="44"/>
      <c r="N22" s="45" t="str">
        <f>IFERROR(VLOOKUP(M22&amp;$D22,勤務時間!$B$2:$C$61,2,FALSE),"")</f>
        <v/>
      </c>
      <c r="O22" s="276"/>
      <c r="P22" s="277"/>
    </row>
    <row r="23" spans="2:16" ht="20.100000000000001" customHeight="1" x14ac:dyDescent="0.15">
      <c r="B23" s="42">
        <v>45762</v>
      </c>
      <c r="C23" s="43" t="str">
        <f t="shared" si="0"/>
        <v>火</v>
      </c>
      <c r="D23" s="93" t="str">
        <f t="shared" si="1"/>
        <v>平日</v>
      </c>
      <c r="E23" s="44" t="s">
        <v>25</v>
      </c>
      <c r="F23" s="45">
        <v>0.16666666666666663</v>
      </c>
      <c r="G23" s="44" t="s">
        <v>26</v>
      </c>
      <c r="H23" s="45">
        <v>0.16666666666666663</v>
      </c>
      <c r="I23" s="44"/>
      <c r="J23" s="45" t="str">
        <f>IFERROR(VLOOKUP(I23&amp;$D23,勤務時間!$B$2:$C$61,2,FALSE),"")</f>
        <v/>
      </c>
      <c r="K23" s="44"/>
      <c r="L23" s="45" t="str">
        <f>IFERROR(VLOOKUP(K23&amp;$D23,勤務時間!$B$2:$C$61,2,FALSE),"")</f>
        <v/>
      </c>
      <c r="M23" s="44"/>
      <c r="N23" s="45" t="str">
        <f>IFERROR(VLOOKUP(M23&amp;$D23,勤務時間!$B$2:$C$61,2,FALSE),"")</f>
        <v/>
      </c>
      <c r="O23" s="276"/>
      <c r="P23" s="277"/>
    </row>
    <row r="24" spans="2:16" ht="20.100000000000001" customHeight="1" x14ac:dyDescent="0.15">
      <c r="B24" s="42">
        <v>45763</v>
      </c>
      <c r="C24" s="43" t="str">
        <f t="shared" si="0"/>
        <v>水</v>
      </c>
      <c r="D24" s="93" t="str">
        <f t="shared" si="1"/>
        <v>平日</v>
      </c>
      <c r="E24" s="44"/>
      <c r="F24" s="45" t="s">
        <v>143</v>
      </c>
      <c r="G24" s="44" t="s">
        <v>26</v>
      </c>
      <c r="H24" s="45">
        <v>0.16666666666666663</v>
      </c>
      <c r="I24" s="44"/>
      <c r="J24" s="45" t="str">
        <f>IFERROR(VLOOKUP(I24&amp;$D24,勤務時間!$B$2:$C$61,2,FALSE),"")</f>
        <v/>
      </c>
      <c r="K24" s="44"/>
      <c r="L24" s="45" t="str">
        <f>IFERROR(VLOOKUP(K24&amp;$D24,勤務時間!$B$2:$C$61,2,FALSE),"")</f>
        <v/>
      </c>
      <c r="M24" s="44"/>
      <c r="N24" s="45" t="str">
        <f>IFERROR(VLOOKUP(M24&amp;$D24,勤務時間!$B$2:$C$61,2,FALSE),"")</f>
        <v/>
      </c>
      <c r="O24" s="276"/>
      <c r="P24" s="277"/>
    </row>
    <row r="25" spans="2:16" ht="20.100000000000001" customHeight="1" x14ac:dyDescent="0.15">
      <c r="B25" s="42">
        <v>45764</v>
      </c>
      <c r="C25" s="43" t="str">
        <f t="shared" si="0"/>
        <v>木</v>
      </c>
      <c r="D25" s="93" t="str">
        <f t="shared" si="1"/>
        <v>平日</v>
      </c>
      <c r="E25" s="44" t="s">
        <v>25</v>
      </c>
      <c r="F25" s="45">
        <v>0.16666666666666663</v>
      </c>
      <c r="G25" s="44"/>
      <c r="H25" s="45" t="s">
        <v>143</v>
      </c>
      <c r="I25" s="44"/>
      <c r="J25" s="45" t="str">
        <f>IFERROR(VLOOKUP(I25&amp;$D25,勤務時間!$B$2:$C$61,2,FALSE),"")</f>
        <v/>
      </c>
      <c r="K25" s="44"/>
      <c r="L25" s="45" t="str">
        <f>IFERROR(VLOOKUP(K25&amp;$D25,勤務時間!$B$2:$C$61,2,FALSE),"")</f>
        <v/>
      </c>
      <c r="M25" s="44"/>
      <c r="N25" s="45" t="str">
        <f>IFERROR(VLOOKUP(M25&amp;$D25,勤務時間!$B$2:$C$61,2,FALSE),"")</f>
        <v/>
      </c>
      <c r="O25" s="276"/>
      <c r="P25" s="277"/>
    </row>
    <row r="26" spans="2:16" ht="20.100000000000001" customHeight="1" x14ac:dyDescent="0.15">
      <c r="B26" s="42">
        <v>45765</v>
      </c>
      <c r="C26" s="43" t="str">
        <f t="shared" si="0"/>
        <v>金</v>
      </c>
      <c r="D26" s="93" t="str">
        <f t="shared" si="1"/>
        <v>平日</v>
      </c>
      <c r="E26" s="44" t="s">
        <v>25</v>
      </c>
      <c r="F26" s="45">
        <v>0.16666666666666663</v>
      </c>
      <c r="G26" s="44" t="s">
        <v>26</v>
      </c>
      <c r="H26" s="45">
        <v>0.16666666666666663</v>
      </c>
      <c r="I26" s="44"/>
      <c r="J26" s="45" t="str">
        <f>IFERROR(VLOOKUP(I26&amp;$D26,勤務時間!$B$2:$C$61,2,FALSE),"")</f>
        <v/>
      </c>
      <c r="K26" s="44"/>
      <c r="L26" s="45" t="str">
        <f>IFERROR(VLOOKUP(K26&amp;$D26,勤務時間!$B$2:$C$61,2,FALSE),"")</f>
        <v/>
      </c>
      <c r="M26" s="44"/>
      <c r="N26" s="45" t="str">
        <f>IFERROR(VLOOKUP(M26&amp;$D26,勤務時間!$B$2:$C$61,2,FALSE),"")</f>
        <v/>
      </c>
      <c r="O26" s="276"/>
      <c r="P26" s="277"/>
    </row>
    <row r="27" spans="2:16" ht="20.100000000000001" customHeight="1" x14ac:dyDescent="0.15">
      <c r="B27" s="42">
        <v>45766</v>
      </c>
      <c r="C27" s="43" t="str">
        <f t="shared" si="0"/>
        <v>土</v>
      </c>
      <c r="D27" s="93" t="str">
        <f t="shared" si="1"/>
        <v>土曜日</v>
      </c>
      <c r="E27" s="44" t="s">
        <v>156</v>
      </c>
      <c r="F27" s="45">
        <v>0.29166666666666669</v>
      </c>
      <c r="G27" s="44"/>
      <c r="H27" s="45" t="s">
        <v>143</v>
      </c>
      <c r="I27" s="44"/>
      <c r="J27" s="45" t="str">
        <f>IFERROR(VLOOKUP(I27&amp;$D27,勤務時間!$B$2:$C$61,2,FALSE),"")</f>
        <v/>
      </c>
      <c r="K27" s="44"/>
      <c r="L27" s="45" t="str">
        <f>IFERROR(VLOOKUP(K27&amp;$D27,勤務時間!$B$2:$C$61,2,FALSE),"")</f>
        <v/>
      </c>
      <c r="M27" s="44"/>
      <c r="N27" s="45" t="str">
        <f>IFERROR(VLOOKUP(M27&amp;$D27,勤務時間!$B$2:$C$61,2,FALSE),"")</f>
        <v/>
      </c>
      <c r="O27" s="276"/>
      <c r="P27" s="277"/>
    </row>
    <row r="28" spans="2:16" ht="20.100000000000001" customHeight="1" x14ac:dyDescent="0.15">
      <c r="B28" s="42">
        <v>45767</v>
      </c>
      <c r="C28" s="43" t="str">
        <f t="shared" si="0"/>
        <v>日</v>
      </c>
      <c r="D28" s="93" t="str">
        <f t="shared" si="1"/>
        <v>　</v>
      </c>
      <c r="E28" s="44"/>
      <c r="F28" s="45" t="s">
        <v>143</v>
      </c>
      <c r="G28" s="44"/>
      <c r="H28" s="45" t="s">
        <v>143</v>
      </c>
      <c r="I28" s="44"/>
      <c r="J28" s="45" t="str">
        <f>IFERROR(VLOOKUP(I28&amp;$D28,勤務時間!$B$2:$C$61,2,FALSE),"")</f>
        <v/>
      </c>
      <c r="K28" s="44"/>
      <c r="L28" s="45" t="str">
        <f>IFERROR(VLOOKUP(K28&amp;$D28,勤務時間!$B$2:$C$61,2,FALSE),"")</f>
        <v/>
      </c>
      <c r="M28" s="44"/>
      <c r="N28" s="45" t="str">
        <f>IFERROR(VLOOKUP(M28&amp;$D28,勤務時間!$B$2:$C$61,2,FALSE),"")</f>
        <v/>
      </c>
      <c r="O28" s="276"/>
      <c r="P28" s="277"/>
    </row>
    <row r="29" spans="2:16" ht="20.100000000000001" customHeight="1" x14ac:dyDescent="0.15">
      <c r="B29" s="42">
        <v>45768</v>
      </c>
      <c r="C29" s="43" t="str">
        <f t="shared" si="0"/>
        <v>月</v>
      </c>
      <c r="D29" s="93" t="str">
        <f t="shared" si="1"/>
        <v>平日</v>
      </c>
      <c r="E29" s="44" t="s">
        <v>25</v>
      </c>
      <c r="F29" s="45">
        <v>0.16666666666666663</v>
      </c>
      <c r="G29" s="44" t="s">
        <v>26</v>
      </c>
      <c r="H29" s="45">
        <v>0.16666666666666663</v>
      </c>
      <c r="I29" s="44"/>
      <c r="J29" s="45" t="str">
        <f>IFERROR(VLOOKUP(I29&amp;$D29,勤務時間!$B$2:$C$61,2,FALSE),"")</f>
        <v/>
      </c>
      <c r="K29" s="44"/>
      <c r="L29" s="45" t="str">
        <f>IFERROR(VLOOKUP(K29&amp;$D29,勤務時間!$B$2:$C$61,2,FALSE),"")</f>
        <v/>
      </c>
      <c r="M29" s="44"/>
      <c r="N29" s="45" t="str">
        <f>IFERROR(VLOOKUP(M29&amp;$D29,勤務時間!$B$2:$C$61,2,FALSE),"")</f>
        <v/>
      </c>
      <c r="O29" s="276"/>
      <c r="P29" s="277"/>
    </row>
    <row r="30" spans="2:16" ht="20.100000000000001" customHeight="1" x14ac:dyDescent="0.15">
      <c r="B30" s="42">
        <v>45769</v>
      </c>
      <c r="C30" s="43" t="str">
        <f t="shared" si="0"/>
        <v>火</v>
      </c>
      <c r="D30" s="93" t="str">
        <f t="shared" si="1"/>
        <v>平日</v>
      </c>
      <c r="E30" s="44" t="s">
        <v>25</v>
      </c>
      <c r="F30" s="45">
        <v>0.16666666666666663</v>
      </c>
      <c r="G30" s="44" t="s">
        <v>27</v>
      </c>
      <c r="H30" s="45">
        <v>0.125</v>
      </c>
      <c r="I30" s="44"/>
      <c r="J30" s="45" t="str">
        <f>IFERROR(VLOOKUP(I30&amp;$D30,勤務時間!$B$2:$C$61,2,FALSE),"")</f>
        <v/>
      </c>
      <c r="K30" s="44"/>
      <c r="L30" s="45" t="str">
        <f>IFERROR(VLOOKUP(K30&amp;$D30,勤務時間!$B$2:$C$61,2,FALSE),"")</f>
        <v/>
      </c>
      <c r="M30" s="44"/>
      <c r="N30" s="45" t="str">
        <f>IFERROR(VLOOKUP(M30&amp;$D30,勤務時間!$B$2:$C$61,2,FALSE),"")</f>
        <v/>
      </c>
      <c r="O30" s="276"/>
      <c r="P30" s="277"/>
    </row>
    <row r="31" spans="2:16" ht="20.100000000000001" customHeight="1" x14ac:dyDescent="0.15">
      <c r="B31" s="42">
        <v>45770</v>
      </c>
      <c r="C31" s="43" t="str">
        <f t="shared" si="0"/>
        <v>水</v>
      </c>
      <c r="D31" s="93" t="str">
        <f t="shared" si="1"/>
        <v>平日</v>
      </c>
      <c r="E31" s="44"/>
      <c r="F31" s="45" t="s">
        <v>143</v>
      </c>
      <c r="G31" s="44" t="s">
        <v>26</v>
      </c>
      <c r="H31" s="45">
        <v>0.16666666666666663</v>
      </c>
      <c r="I31" s="44"/>
      <c r="J31" s="45" t="str">
        <f>IFERROR(VLOOKUP(I31&amp;$D31,勤務時間!$B$2:$C$61,2,FALSE),"")</f>
        <v/>
      </c>
      <c r="K31" s="44"/>
      <c r="L31" s="45" t="str">
        <f>IFERROR(VLOOKUP(K31&amp;$D31,勤務時間!$B$2:$C$61,2,FALSE),"")</f>
        <v/>
      </c>
      <c r="M31" s="44"/>
      <c r="N31" s="45" t="str">
        <f>IFERROR(VLOOKUP(M31&amp;$D31,勤務時間!$B$2:$C$61,2,FALSE),"")</f>
        <v/>
      </c>
      <c r="O31" s="276"/>
      <c r="P31" s="277"/>
    </row>
    <row r="32" spans="2:16" ht="20.100000000000001" customHeight="1" x14ac:dyDescent="0.15">
      <c r="B32" s="42">
        <v>45771</v>
      </c>
      <c r="C32" s="43" t="str">
        <f t="shared" si="0"/>
        <v>木</v>
      </c>
      <c r="D32" s="93" t="str">
        <f t="shared" si="1"/>
        <v>平日</v>
      </c>
      <c r="E32" s="44" t="s">
        <v>25</v>
      </c>
      <c r="F32" s="45">
        <v>0.16666666666666663</v>
      </c>
      <c r="G32" s="44"/>
      <c r="H32" s="45" t="s">
        <v>143</v>
      </c>
      <c r="I32" s="44"/>
      <c r="J32" s="45" t="str">
        <f>IFERROR(VLOOKUP(I32&amp;$D32,勤務時間!$B$2:$C$61,2,FALSE),"")</f>
        <v/>
      </c>
      <c r="K32" s="44"/>
      <c r="L32" s="45" t="str">
        <f>IFERROR(VLOOKUP(K32&amp;$D32,勤務時間!$B$2:$C$61,2,FALSE),"")</f>
        <v/>
      </c>
      <c r="M32" s="44"/>
      <c r="N32" s="45" t="str">
        <f>IFERROR(VLOOKUP(M32&amp;$D32,勤務時間!$B$2:$C$61,2,FALSE),"")</f>
        <v/>
      </c>
      <c r="O32" s="276"/>
      <c r="P32" s="277"/>
    </row>
    <row r="33" spans="2:16" ht="20.100000000000001" customHeight="1" x14ac:dyDescent="0.15">
      <c r="B33" s="42">
        <v>45772</v>
      </c>
      <c r="C33" s="43" t="str">
        <f t="shared" si="0"/>
        <v>金</v>
      </c>
      <c r="D33" s="93" t="str">
        <f t="shared" si="1"/>
        <v>平日</v>
      </c>
      <c r="E33" s="44" t="s">
        <v>25</v>
      </c>
      <c r="F33" s="45">
        <v>0.16666666666666663</v>
      </c>
      <c r="G33" s="44" t="s">
        <v>26</v>
      </c>
      <c r="H33" s="45">
        <v>0.16666666666666663</v>
      </c>
      <c r="I33" s="44"/>
      <c r="J33" s="45" t="str">
        <f>IFERROR(VLOOKUP(I33&amp;$D33,勤務時間!$B$2:$C$61,2,FALSE),"")</f>
        <v/>
      </c>
      <c r="K33" s="44"/>
      <c r="L33" s="45" t="str">
        <f>IFERROR(VLOOKUP(K33&amp;$D33,勤務時間!$B$2:$C$61,2,FALSE),"")</f>
        <v/>
      </c>
      <c r="M33" s="44"/>
      <c r="N33" s="45" t="str">
        <f>IFERROR(VLOOKUP(M33&amp;$D33,勤務時間!$B$2:$C$61,2,FALSE),"")</f>
        <v/>
      </c>
      <c r="O33" s="276"/>
      <c r="P33" s="277"/>
    </row>
    <row r="34" spans="2:16" ht="20.100000000000001" customHeight="1" x14ac:dyDescent="0.15">
      <c r="B34" s="42">
        <v>45773</v>
      </c>
      <c r="C34" s="43" t="str">
        <f t="shared" si="0"/>
        <v>土</v>
      </c>
      <c r="D34" s="93" t="str">
        <f t="shared" si="1"/>
        <v>土曜日</v>
      </c>
      <c r="E34" s="44" t="s">
        <v>156</v>
      </c>
      <c r="F34" s="45">
        <v>0.29166666666666669</v>
      </c>
      <c r="G34" s="44" t="s">
        <v>155</v>
      </c>
      <c r="H34" s="45">
        <v>0.20833333333333331</v>
      </c>
      <c r="I34" s="44"/>
      <c r="J34" s="45" t="str">
        <f>IFERROR(VLOOKUP(I34&amp;$D34,勤務時間!$B$2:$C$61,2,FALSE),"")</f>
        <v/>
      </c>
      <c r="K34" s="44"/>
      <c r="L34" s="45" t="str">
        <f>IFERROR(VLOOKUP(K34&amp;$D34,勤務時間!$B$2:$C$61,2,FALSE),"")</f>
        <v/>
      </c>
      <c r="M34" s="44"/>
      <c r="N34" s="45" t="str">
        <f>IFERROR(VLOOKUP(M34&amp;$D34,勤務時間!$B$2:$C$61,2,FALSE),"")</f>
        <v/>
      </c>
      <c r="O34" s="276"/>
      <c r="P34" s="277"/>
    </row>
    <row r="35" spans="2:16" ht="20.100000000000001" customHeight="1" x14ac:dyDescent="0.15">
      <c r="B35" s="42">
        <v>45774</v>
      </c>
      <c r="C35" s="43" t="str">
        <f t="shared" si="0"/>
        <v>日</v>
      </c>
      <c r="D35" s="93" t="str">
        <f t="shared" si="1"/>
        <v>　</v>
      </c>
      <c r="E35" s="44"/>
      <c r="F35" s="45" t="s">
        <v>143</v>
      </c>
      <c r="G35" s="44"/>
      <c r="H35" s="45" t="s">
        <v>143</v>
      </c>
      <c r="I35" s="44"/>
      <c r="J35" s="45" t="str">
        <f>IFERROR(VLOOKUP(I35&amp;$D35,勤務時間!$B$2:$C$61,2,FALSE),"")</f>
        <v/>
      </c>
      <c r="K35" s="44"/>
      <c r="L35" s="45" t="str">
        <f>IFERROR(VLOOKUP(K35&amp;$D35,勤務時間!$B$2:$C$61,2,FALSE),"")</f>
        <v/>
      </c>
      <c r="M35" s="44"/>
      <c r="N35" s="45" t="str">
        <f>IFERROR(VLOOKUP(M35&amp;$D35,勤務時間!$B$2:$C$61,2,FALSE),"")</f>
        <v/>
      </c>
      <c r="O35" s="276"/>
      <c r="P35" s="277"/>
    </row>
    <row r="36" spans="2:16" ht="20.100000000000001" customHeight="1" x14ac:dyDescent="0.15">
      <c r="B36" s="42">
        <v>45775</v>
      </c>
      <c r="C36" s="43" t="str">
        <f t="shared" si="0"/>
        <v>月</v>
      </c>
      <c r="D36" s="93" t="str">
        <f t="shared" si="1"/>
        <v>平日</v>
      </c>
      <c r="E36" s="44" t="s">
        <v>25</v>
      </c>
      <c r="F36" s="45">
        <v>0.16666666666666663</v>
      </c>
      <c r="G36" s="44" t="s">
        <v>26</v>
      </c>
      <c r="H36" s="45">
        <v>0.16666666666666663</v>
      </c>
      <c r="I36" s="44"/>
      <c r="J36" s="45" t="str">
        <f>IFERROR(VLOOKUP(I36&amp;$D36,勤務時間!$B$2:$C$61,2,FALSE),"")</f>
        <v/>
      </c>
      <c r="K36" s="44"/>
      <c r="L36" s="45" t="str">
        <f>IFERROR(VLOOKUP(K36&amp;$D36,勤務時間!$B$2:$C$61,2,FALSE),"")</f>
        <v/>
      </c>
      <c r="M36" s="44"/>
      <c r="N36" s="45" t="str">
        <f>IFERROR(VLOOKUP(M36&amp;$D36,勤務時間!$B$2:$C$61,2,FALSE),"")</f>
        <v/>
      </c>
      <c r="O36" s="276"/>
      <c r="P36" s="277"/>
    </row>
    <row r="37" spans="2:16" ht="20.100000000000001" customHeight="1" x14ac:dyDescent="0.15">
      <c r="B37" s="42">
        <v>45776</v>
      </c>
      <c r="C37" s="43" t="str">
        <f t="shared" si="0"/>
        <v>火</v>
      </c>
      <c r="D37" s="93" t="str">
        <f t="shared" si="1"/>
        <v>平日</v>
      </c>
      <c r="E37" s="44" t="s">
        <v>25</v>
      </c>
      <c r="F37" s="45">
        <v>0.16666666666666663</v>
      </c>
      <c r="G37" s="44" t="s">
        <v>26</v>
      </c>
      <c r="H37" s="45">
        <v>0.16666666666666663</v>
      </c>
      <c r="I37" s="44"/>
      <c r="J37" s="45" t="str">
        <f>IFERROR(VLOOKUP(I37&amp;$D37,勤務時間!$B$2:$C$61,2,FALSE),"")</f>
        <v/>
      </c>
      <c r="K37" s="44"/>
      <c r="L37" s="45" t="str">
        <f>IFERROR(VLOOKUP(K37&amp;$D37,勤務時間!$B$2:$C$61,2,FALSE),"")</f>
        <v/>
      </c>
      <c r="M37" s="44"/>
      <c r="N37" s="45" t="str">
        <f>IFERROR(VLOOKUP(M37&amp;$D37,勤務時間!$B$2:$C$61,2,FALSE),"")</f>
        <v/>
      </c>
      <c r="O37" s="276"/>
      <c r="P37" s="277"/>
    </row>
    <row r="38" spans="2:16" ht="20.100000000000001" customHeight="1" x14ac:dyDescent="0.15">
      <c r="B38" s="42">
        <v>45777</v>
      </c>
      <c r="C38" s="43" t="str">
        <f t="shared" si="0"/>
        <v>水</v>
      </c>
      <c r="D38" s="93" t="str">
        <f t="shared" si="1"/>
        <v>平日</v>
      </c>
      <c r="E38" s="44"/>
      <c r="F38" s="45" t="s">
        <v>143</v>
      </c>
      <c r="G38" s="44" t="s">
        <v>26</v>
      </c>
      <c r="H38" s="45">
        <v>0.16666666666666663</v>
      </c>
      <c r="I38" s="44"/>
      <c r="J38" s="45" t="str">
        <f>IFERROR(VLOOKUP(I38&amp;$D38,勤務時間!$B$2:$C$61,2,FALSE),"")</f>
        <v/>
      </c>
      <c r="K38" s="44"/>
      <c r="L38" s="45" t="str">
        <f>IFERROR(VLOOKUP(K38&amp;$D38,勤務時間!$B$2:$C$61,2,FALSE),"")</f>
        <v/>
      </c>
      <c r="M38" s="44"/>
      <c r="N38" s="45" t="str">
        <f>IFERROR(VLOOKUP(M38&amp;$D38,勤務時間!$B$2:$C$61,2,FALSE),"")</f>
        <v/>
      </c>
      <c r="O38" s="276"/>
      <c r="P38" s="277"/>
    </row>
    <row r="39" spans="2:16" ht="20.100000000000001" customHeight="1" x14ac:dyDescent="0.15">
      <c r="B39" s="46"/>
      <c r="C39" s="47"/>
      <c r="D39" s="93" t="str">
        <f t="shared" ref="D39" si="2">IF(C39="月","平日",IF(C39="火","平日",IF(C39="水","平日",IF(C39="木","平日",IF(C39="金","平日",IF(C39="土","土曜日",IF(C39="日","長期休暇","")))))))</f>
        <v/>
      </c>
      <c r="E39" s="48"/>
      <c r="F39" s="49" t="s">
        <v>143</v>
      </c>
      <c r="G39" s="48"/>
      <c r="H39" s="49" t="s">
        <v>143</v>
      </c>
      <c r="I39" s="48"/>
      <c r="J39" s="49" t="str">
        <f>IFERROR(VLOOKUP(I39&amp;$D39,勤務時間!$B$2:$C$61,2,FALSE),"")</f>
        <v/>
      </c>
      <c r="K39" s="48"/>
      <c r="L39" s="49" t="str">
        <f>IFERROR(VLOOKUP(K39&amp;$D39,勤務時間!$B$2:$C$61,2,FALSE),"")</f>
        <v/>
      </c>
      <c r="M39" s="48"/>
      <c r="N39" s="49" t="str">
        <f>IFERROR(VLOOKUP(M39&amp;$D39,勤務時間!$B$2:$C$61,2,FALSE),"")</f>
        <v/>
      </c>
      <c r="O39" s="280"/>
      <c r="P39" s="281"/>
    </row>
    <row r="40" spans="2:16" ht="24" customHeight="1" x14ac:dyDescent="0.15">
      <c r="B40" s="228" t="s">
        <v>34</v>
      </c>
      <c r="C40" s="248"/>
      <c r="D40" s="229"/>
      <c r="E40" s="240">
        <f>COUNTIF(E9:E39,"A")+COUNTIF(E9:E39,"B")+COUNTIF(E9:E39,"C")+COUNTIF(E9:E39,"D")+COUNTIF(E9:E39,"E")+COUNTIF(E9:E39,"F")+COUNTIF(E9:E39,"G")+COUNTIF(E9:E39,"H")+COUNTIF(E9:E39,"I")+COUNTIF(E9:E39,"J")+COUNTIF(E9:E39,"K")+COUNTIF(E9:E39,"L")+COUNTIF(E9:E39,"M")+COUNTIF(E9:E39,"N")+COUNTIF(E9:E39,"O")+COUNTIF(E9:E39,"P")+COUNTIF(E9:E39,"Q")+COUNTIF(E9:E39,"R")+COUNTIF(E9:E39,"S")+COUNTIF(E9:E39,"T")+COUNTIF(E9:E39,"U")+COUNTIF(E9:E39,"V")+COUNTIF(E9:E39,"W")</f>
        <v>21</v>
      </c>
      <c r="F40" s="241"/>
      <c r="G40" s="240">
        <f>COUNTIF(G9:G39,"A")+COUNTIF(G9:G39,"B")+COUNTIF(G9:G39,"C")+COUNTIF(G9:G39,"D")+COUNTIF(G9:G39,"E")+COUNTIF(G9:G39,"F")+COUNTIF(G9:G39,"G")+COUNTIF(G9:G39,"H")+COUNTIF(G9:G39,"I")+COUNTIF(G9:G39,"J")+COUNTIF(G9:G39,"K")+COUNTIF(G9:G39,"L")+COUNTIF(G9:G39,"M")+COUNTIF(G9:G39,"N")+COUNTIF(G9:G39,"O")+COUNTIF(G9:G39,"P")+COUNTIF(G9:G39,"Q")+COUNTIF(G9:G39,"R")+COUNTIF(G9:G39,"S")+COUNTIF(G9:G39,"T")+COUNTIF(G9:G39,"U")+COUNTIF(G9:G39,"V")+COUNTIF(G9:G39,"W")</f>
        <v>21</v>
      </c>
      <c r="H40" s="241"/>
      <c r="I40" s="240">
        <f>COUNTIF(I9:I39,"A")+COUNTIF(I9:I39,"B")+COUNTIF(I9:I39,"C")+COUNTIF(I9:I39,"D")+COUNTIF(I9:I39,"E")+COUNTIF(I9:I39,"F")+COUNTIF(I9:I39,"G")+COUNTIF(I9:I39,"H")+COUNTIF(I9:I39,"I")+COUNTIF(I9:I39,"J")+COUNTIF(I9:I39,"K")+COUNTIF(I9:I39,"L")+COUNTIF(I9:I39,"M")+COUNTIF(I9:I39,"N")+COUNTIF(I9:I39,"O")+COUNTIF(I9:I39,"P")+COUNTIF(I9:I39,"Q")+COUNTIF(I9:I39,"R")+COUNTIF(I9:I39,"S")+COUNTIF(I9:I39,"T")+COUNTIF(I9:I39,"U")+COUNTIF(I9:I39,"V")+COUNTIF(I9:I39,"W")</f>
        <v>0</v>
      </c>
      <c r="J40" s="241"/>
      <c r="K40" s="240">
        <f t="shared" ref="K40" si="3">COUNTIF(K9:K39,"A")+COUNTIF(K9:K39,"B")+COUNTIF(K9:K39,"C")+COUNTIF(K9:K39,"D")+COUNTIF(K9:K39,"E")+COUNTIF(K9:K39,"F")+COUNTIF(K9:K39,"G")+COUNTIF(K9:K39,"H")+COUNTIF(K9:K39,"I")+COUNTIF(K9:K39,"J")+COUNTIF(K9:K39,"K")+COUNTIF(K9:K39,"L")+COUNTIF(K9:K39,"M")+COUNTIF(K9:K39,"N")+COUNTIF(K9:K39,"O")+COUNTIF(K9:K39,"P")+COUNTIF(K9:K39,"Q")+COUNTIF(K9:K39,"R")+COUNTIF(K9:K39,"S")+COUNTIF(K9:K39,"T")+COUNTIF(K9:K39,"U")+COUNTIF(K9:K39,"V")+COUNTIF(K9:K39,"W")</f>
        <v>0</v>
      </c>
      <c r="L40" s="241"/>
      <c r="M40" s="240">
        <f>COUNTIF(M9:M39,"A")+COUNTIF(M9:M39,"B")+COUNTIF(M9:M39,"C")+COUNTIF(M9:M39,"D")+COUNTIF(M9:M39,"E")+COUNTIF(M9:M39,"F")+COUNTIF(M9:M39,"G")+COUNTIF(M9:M39,"H")+COUNTIF(M9:M39,"I")+COUNTIF(M9:M39,"J")+COUNTIF(M9:M39,"K")+COUNTIF(M9:M39,"L")+COUNTIF(M9:M39,"M")+COUNTIF(M9:M39,"N")+COUNTIF(M9:M39,"O")+COUNTIF(M9:M39,"P")+COUNTIF(M9:M39,"Q")+COUNTIF(M9:M39,"R")+COUNTIF(M9:M39,"S")+COUNTIF(M9:M39,"T")+COUNTIF(M9:M39,"U")+COUNTIF(M9:M39,"V")+COUNTIF(M9:M39,"W")</f>
        <v>0</v>
      </c>
      <c r="N40" s="241"/>
      <c r="O40" s="232"/>
      <c r="P40" s="233"/>
    </row>
    <row r="41" spans="2:16" ht="28.5" customHeight="1" x14ac:dyDescent="0.15">
      <c r="B41" s="223" t="s">
        <v>147</v>
      </c>
      <c r="C41" s="226"/>
      <c r="D41" s="227"/>
      <c r="E41" s="219">
        <f>IF(SUM(F9:F39)=0,"",(SUM(F9:F39)))</f>
        <v>4.1249999999999982</v>
      </c>
      <c r="F41" s="220"/>
      <c r="G41" s="219">
        <f>IF(SUM(H9:H39)=0,"",(SUM(H9:H39)))</f>
        <v>3.7499999999999987</v>
      </c>
      <c r="H41" s="220"/>
      <c r="I41" s="219" t="str">
        <f>IF(SUM(J9:J39)=0,"",(SUM(J9:J39)))</f>
        <v/>
      </c>
      <c r="J41" s="220"/>
      <c r="K41" s="219" t="str">
        <f>IF(SUM(L9:L39)=0,"",(SUM(L9:L39)))</f>
        <v/>
      </c>
      <c r="L41" s="220"/>
      <c r="M41" s="219" t="str">
        <f>IF(SUM(N9:N39)=0,"",(SUM(N9:N39)))</f>
        <v/>
      </c>
      <c r="N41" s="220"/>
      <c r="O41" s="221"/>
      <c r="P41" s="222"/>
    </row>
    <row r="42" spans="2:16" ht="28.5" customHeight="1" x14ac:dyDescent="0.15">
      <c r="B42" s="223" t="s">
        <v>148</v>
      </c>
      <c r="C42" s="224"/>
      <c r="D42" s="225"/>
      <c r="E42" s="228" t="str">
        <f>IFERROR(IF(E41*24&gt;$I$4*$O$4*0.8,"〇","×"),"")</f>
        <v>〇</v>
      </c>
      <c r="F42" s="229"/>
      <c r="G42" s="228" t="str">
        <f>IFERROR(IF(G41*24&gt;$I$4*$O$4*0.8,"〇","×"),"")</f>
        <v>〇</v>
      </c>
      <c r="H42" s="229"/>
      <c r="I42" s="228" t="str">
        <f>IFERROR(IF(I41*24&gt;$I$4*$O$4*0.8,"〇","×"),"")</f>
        <v/>
      </c>
      <c r="J42" s="229"/>
      <c r="K42" s="228" t="str">
        <f>IFERROR(IF(K41*24&gt;$I$4*$O$4*0.8,"〇","×"),"")</f>
        <v/>
      </c>
      <c r="L42" s="229"/>
      <c r="M42" s="228" t="str">
        <f>IFERROR(IF(M41*24&gt;$I$4*$O$4*0.8,"〇","×"),"")</f>
        <v/>
      </c>
      <c r="N42" s="229"/>
      <c r="O42" s="230"/>
      <c r="P42" s="231"/>
    </row>
    <row r="43" spans="2:16" ht="10.5" customHeight="1" x14ac:dyDescent="0.15"/>
    <row r="44" spans="2:16" x14ac:dyDescent="0.15">
      <c r="E44" s="124"/>
    </row>
    <row r="45" spans="2:16" x14ac:dyDescent="0.15">
      <c r="E45" s="50"/>
      <c r="F45" s="51"/>
      <c r="G45" s="51"/>
      <c r="H45" s="51"/>
      <c r="I45" s="51"/>
      <c r="J45" s="51"/>
      <c r="K45" s="51"/>
      <c r="L45" s="51"/>
      <c r="M45" s="51"/>
      <c r="N45" s="51"/>
    </row>
    <row r="46" spans="2:16" x14ac:dyDescent="0.15">
      <c r="E46" s="50"/>
      <c r="F46" s="51"/>
      <c r="G46" s="51"/>
      <c r="H46" s="51"/>
      <c r="I46" s="51"/>
      <c r="J46" s="51"/>
      <c r="K46" s="51"/>
      <c r="L46" s="51"/>
      <c r="M46" s="51"/>
      <c r="N46" s="51"/>
    </row>
    <row r="47" spans="2:16" x14ac:dyDescent="0.15">
      <c r="E47" s="50"/>
      <c r="F47" s="51"/>
      <c r="G47" s="51"/>
      <c r="H47" s="51"/>
      <c r="I47" s="51"/>
      <c r="J47" s="51"/>
      <c r="K47" s="51"/>
      <c r="L47" s="51"/>
      <c r="M47" s="51"/>
      <c r="N47" s="51"/>
    </row>
  </sheetData>
  <mergeCells count="71">
    <mergeCell ref="K1:L1"/>
    <mergeCell ref="B2:P2"/>
    <mergeCell ref="F4:H4"/>
    <mergeCell ref="I4:J4"/>
    <mergeCell ref="K4:N4"/>
    <mergeCell ref="O4:P4"/>
    <mergeCell ref="B6:C8"/>
    <mergeCell ref="D6:D8"/>
    <mergeCell ref="E6:F6"/>
    <mergeCell ref="G6:H6"/>
    <mergeCell ref="I6:J6"/>
    <mergeCell ref="O14:P14"/>
    <mergeCell ref="M6:N6"/>
    <mergeCell ref="O6:P8"/>
    <mergeCell ref="E7:F7"/>
    <mergeCell ref="G7:H7"/>
    <mergeCell ref="I7:J7"/>
    <mergeCell ref="K7:L7"/>
    <mergeCell ref="M7:N7"/>
    <mergeCell ref="K6:L6"/>
    <mergeCell ref="O9:P9"/>
    <mergeCell ref="O10:P10"/>
    <mergeCell ref="O11:P11"/>
    <mergeCell ref="O12:P12"/>
    <mergeCell ref="O13:P13"/>
    <mergeCell ref="O26:P26"/>
    <mergeCell ref="O15:P15"/>
    <mergeCell ref="O16:P16"/>
    <mergeCell ref="O17:P17"/>
    <mergeCell ref="O18:P18"/>
    <mergeCell ref="O19:P19"/>
    <mergeCell ref="O20:P20"/>
    <mergeCell ref="O21:P21"/>
    <mergeCell ref="O22:P22"/>
    <mergeCell ref="O23:P23"/>
    <mergeCell ref="O24:P24"/>
    <mergeCell ref="O25:P25"/>
    <mergeCell ref="O38:P38"/>
    <mergeCell ref="O27:P27"/>
    <mergeCell ref="O28:P28"/>
    <mergeCell ref="O29:P29"/>
    <mergeCell ref="O30:P30"/>
    <mergeCell ref="O31:P31"/>
    <mergeCell ref="O32:P32"/>
    <mergeCell ref="O33:P33"/>
    <mergeCell ref="O34:P34"/>
    <mergeCell ref="O35:P35"/>
    <mergeCell ref="O36:P36"/>
    <mergeCell ref="O37:P37"/>
    <mergeCell ref="O39:P39"/>
    <mergeCell ref="B40:D40"/>
    <mergeCell ref="E40:F40"/>
    <mergeCell ref="G40:H40"/>
    <mergeCell ref="I40:J40"/>
    <mergeCell ref="K40:L40"/>
    <mergeCell ref="M40:N40"/>
    <mergeCell ref="O40:P40"/>
    <mergeCell ref="O41:P41"/>
    <mergeCell ref="B42:D42"/>
    <mergeCell ref="E42:F42"/>
    <mergeCell ref="G42:H42"/>
    <mergeCell ref="I42:J42"/>
    <mergeCell ref="K42:L42"/>
    <mergeCell ref="M42:N42"/>
    <mergeCell ref="O42:P42"/>
    <mergeCell ref="B41:D41"/>
    <mergeCell ref="E41:F41"/>
    <mergeCell ref="G41:H41"/>
    <mergeCell ref="I41:J41"/>
    <mergeCell ref="K41:L41"/>
    <mergeCell ref="M41:N41"/>
  </mergeCells>
  <phoneticPr fontId="1"/>
  <dataValidations count="1">
    <dataValidation type="list" allowBlank="1" showInputMessage="1" showErrorMessage="1" sqref="D9:D39">
      <formula1>"平日,土曜日,長期休暇,その他,　"</formula1>
    </dataValidation>
  </dataValidations>
  <pageMargins left="0.35433070866141736" right="0.35433070866141736" top="0.55118110236220474" bottom="0.35433070866141736" header="0.31496062992125984" footer="0.31496062992125984"/>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シフト情報!$B$15:$B$29</xm:f>
          </x14:formula1>
          <xm:sqref>G9:G39 M9:M39 I9:I39 K9:K39 E9:E39</xm:sqref>
        </x14:dataValidation>
        <x14:dataValidation type="list" allowBlank="1" showInputMessage="1" showErrorMessage="1">
          <x14:formula1>
            <xm:f>OFFSET(職員情報!$C$6,0,0,COUNTA(職員情報!$C$6:$C$25),1)</xm:f>
          </x14:formula1>
          <xm:sqref>E6:N6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5"/>
  <sheetViews>
    <sheetView view="pageBreakPreview" topLeftCell="B1" zoomScale="130" zoomScaleNormal="100" zoomScaleSheetLayoutView="130" workbookViewId="0">
      <selection activeCell="G4" sqref="G4:G5"/>
    </sheetView>
  </sheetViews>
  <sheetFormatPr defaultRowHeight="13.5" x14ac:dyDescent="0.15"/>
  <cols>
    <col min="1" max="1" width="2" customWidth="1"/>
    <col min="2" max="2" width="6.25" customWidth="1"/>
    <col min="3" max="3" width="26.5" customWidth="1"/>
    <col min="4" max="4" width="18.375" customWidth="1"/>
    <col min="5" max="5" width="4" customWidth="1"/>
    <col min="6" max="6" width="3.25" customWidth="1"/>
    <col min="7" max="7" width="3.75" bestFit="1" customWidth="1"/>
    <col min="8" max="8" width="13.875" customWidth="1"/>
    <col min="9" max="9" width="14.125" bestFit="1" customWidth="1"/>
  </cols>
  <sheetData>
    <row r="2" spans="2:9" ht="17.25" x14ac:dyDescent="0.15">
      <c r="B2" s="168" t="s">
        <v>24</v>
      </c>
      <c r="C2" s="168"/>
      <c r="D2" s="168"/>
      <c r="G2" s="169" t="s">
        <v>24</v>
      </c>
      <c r="H2" s="169"/>
      <c r="I2" s="169"/>
    </row>
    <row r="4" spans="2:9" ht="19.5" customHeight="1" x14ac:dyDescent="0.15">
      <c r="B4" s="167" t="s">
        <v>17</v>
      </c>
      <c r="C4" s="167" t="s">
        <v>22</v>
      </c>
      <c r="D4" s="165" t="s">
        <v>23</v>
      </c>
      <c r="G4" s="167" t="s">
        <v>17</v>
      </c>
      <c r="H4" s="167" t="s">
        <v>22</v>
      </c>
      <c r="I4" s="165" t="s">
        <v>23</v>
      </c>
    </row>
    <row r="5" spans="2:9" x14ac:dyDescent="0.15">
      <c r="B5" s="166"/>
      <c r="C5" s="166"/>
      <c r="D5" s="166"/>
      <c r="G5" s="166"/>
      <c r="H5" s="166"/>
      <c r="I5" s="166"/>
    </row>
    <row r="6" spans="2:9" ht="23.25" customHeight="1" x14ac:dyDescent="0.15">
      <c r="B6" s="7">
        <v>1</v>
      </c>
      <c r="C6" s="23"/>
      <c r="D6" s="27"/>
      <c r="G6" s="7">
        <v>1</v>
      </c>
      <c r="H6" s="23" t="s">
        <v>28</v>
      </c>
      <c r="I6" s="27" t="s">
        <v>31</v>
      </c>
    </row>
    <row r="7" spans="2:9" ht="23.25" customHeight="1" x14ac:dyDescent="0.15">
      <c r="B7" s="8">
        <v>2</v>
      </c>
      <c r="C7" s="24"/>
      <c r="D7" s="28"/>
      <c r="G7" s="8">
        <v>2</v>
      </c>
      <c r="H7" s="24" t="s">
        <v>29</v>
      </c>
      <c r="I7" s="28" t="s">
        <v>31</v>
      </c>
    </row>
    <row r="8" spans="2:9" ht="23.25" customHeight="1" x14ac:dyDescent="0.15">
      <c r="B8" s="8">
        <v>3</v>
      </c>
      <c r="C8" s="24"/>
      <c r="D8" s="28"/>
      <c r="G8" s="8">
        <v>3</v>
      </c>
      <c r="H8" s="24" t="s">
        <v>30</v>
      </c>
      <c r="I8" s="28" t="s">
        <v>31</v>
      </c>
    </row>
    <row r="9" spans="2:9" ht="23.25" customHeight="1" x14ac:dyDescent="0.15">
      <c r="B9" s="8">
        <v>4</v>
      </c>
      <c r="C9" s="24"/>
      <c r="D9" s="28"/>
      <c r="G9" s="8">
        <v>4</v>
      </c>
      <c r="H9" s="24" t="s">
        <v>144</v>
      </c>
      <c r="I9" s="28" t="s">
        <v>32</v>
      </c>
    </row>
    <row r="10" spans="2:9" ht="23.25" customHeight="1" x14ac:dyDescent="0.15">
      <c r="B10" s="8">
        <v>5</v>
      </c>
      <c r="C10" s="25"/>
      <c r="D10" s="28"/>
      <c r="G10" s="8">
        <v>5</v>
      </c>
      <c r="H10" s="25" t="s">
        <v>145</v>
      </c>
      <c r="I10" s="28" t="s">
        <v>32</v>
      </c>
    </row>
    <row r="11" spans="2:9" ht="23.25" customHeight="1" x14ac:dyDescent="0.15">
      <c r="B11" s="8">
        <v>6</v>
      </c>
      <c r="C11" s="24"/>
      <c r="D11" s="28"/>
      <c r="G11" s="8">
        <v>6</v>
      </c>
      <c r="H11" s="24"/>
      <c r="I11" s="28"/>
    </row>
    <row r="12" spans="2:9" ht="23.25" customHeight="1" x14ac:dyDescent="0.15">
      <c r="B12" s="8">
        <v>7</v>
      </c>
      <c r="C12" s="24"/>
      <c r="D12" s="28"/>
      <c r="G12" s="8">
        <v>7</v>
      </c>
      <c r="H12" s="24"/>
      <c r="I12" s="28"/>
    </row>
    <row r="13" spans="2:9" ht="23.25" customHeight="1" x14ac:dyDescent="0.15">
      <c r="B13" s="8">
        <v>8</v>
      </c>
      <c r="C13" s="24"/>
      <c r="D13" s="28"/>
      <c r="G13" s="8">
        <v>8</v>
      </c>
      <c r="H13" s="24"/>
      <c r="I13" s="28"/>
    </row>
    <row r="14" spans="2:9" ht="23.25" customHeight="1" x14ac:dyDescent="0.15">
      <c r="B14" s="8">
        <v>9</v>
      </c>
      <c r="C14" s="25"/>
      <c r="D14" s="29"/>
      <c r="G14" s="8">
        <v>9</v>
      </c>
      <c r="H14" s="25"/>
      <c r="I14" s="29"/>
    </row>
    <row r="15" spans="2:9" ht="23.25" customHeight="1" x14ac:dyDescent="0.15">
      <c r="B15" s="8">
        <v>10</v>
      </c>
      <c r="C15" s="25"/>
      <c r="D15" s="29"/>
      <c r="G15" s="8">
        <v>10</v>
      </c>
      <c r="H15" s="25"/>
      <c r="I15" s="29"/>
    </row>
    <row r="16" spans="2:9" ht="23.25" customHeight="1" x14ac:dyDescent="0.15">
      <c r="B16" s="8">
        <v>11</v>
      </c>
      <c r="C16" s="24"/>
      <c r="D16" s="28"/>
      <c r="G16" s="8">
        <v>11</v>
      </c>
      <c r="H16" s="24"/>
      <c r="I16" s="28"/>
    </row>
    <row r="17" spans="2:9" ht="23.25" customHeight="1" x14ac:dyDescent="0.15">
      <c r="B17" s="8">
        <v>12</v>
      </c>
      <c r="C17" s="24"/>
      <c r="D17" s="28"/>
      <c r="G17" s="8">
        <v>12</v>
      </c>
      <c r="H17" s="24"/>
      <c r="I17" s="28"/>
    </row>
    <row r="18" spans="2:9" ht="23.25" customHeight="1" x14ac:dyDescent="0.15">
      <c r="B18" s="8">
        <v>13</v>
      </c>
      <c r="C18" s="24"/>
      <c r="D18" s="28"/>
      <c r="G18" s="8">
        <v>13</v>
      </c>
      <c r="H18" s="24"/>
      <c r="I18" s="28"/>
    </row>
    <row r="19" spans="2:9" ht="23.25" customHeight="1" x14ac:dyDescent="0.15">
      <c r="B19" s="8">
        <v>14</v>
      </c>
      <c r="C19" s="25"/>
      <c r="D19" s="29"/>
      <c r="G19" s="8">
        <v>14</v>
      </c>
      <c r="H19" s="25"/>
      <c r="I19" s="29"/>
    </row>
    <row r="20" spans="2:9" ht="23.25" customHeight="1" x14ac:dyDescent="0.15">
      <c r="B20" s="8">
        <v>15</v>
      </c>
      <c r="C20" s="25"/>
      <c r="D20" s="29"/>
      <c r="G20" s="8">
        <v>15</v>
      </c>
      <c r="H20" s="25"/>
      <c r="I20" s="29"/>
    </row>
    <row r="21" spans="2:9" ht="23.25" customHeight="1" x14ac:dyDescent="0.15">
      <c r="B21" s="8">
        <v>16</v>
      </c>
      <c r="C21" s="24"/>
      <c r="D21" s="28"/>
      <c r="G21" s="8">
        <v>16</v>
      </c>
      <c r="H21" s="24"/>
      <c r="I21" s="28"/>
    </row>
    <row r="22" spans="2:9" ht="23.25" customHeight="1" x14ac:dyDescent="0.15">
      <c r="B22" s="8">
        <v>17</v>
      </c>
      <c r="C22" s="24"/>
      <c r="D22" s="28"/>
      <c r="G22" s="8">
        <v>17</v>
      </c>
      <c r="H22" s="24"/>
      <c r="I22" s="28"/>
    </row>
    <row r="23" spans="2:9" ht="23.25" customHeight="1" x14ac:dyDescent="0.15">
      <c r="B23" s="8">
        <v>18</v>
      </c>
      <c r="C23" s="24"/>
      <c r="D23" s="28"/>
      <c r="G23" s="8">
        <v>18</v>
      </c>
      <c r="H23" s="24"/>
      <c r="I23" s="28"/>
    </row>
    <row r="24" spans="2:9" ht="23.25" customHeight="1" x14ac:dyDescent="0.15">
      <c r="B24" s="8">
        <v>19</v>
      </c>
      <c r="C24" s="25"/>
      <c r="D24" s="29"/>
      <c r="G24" s="8">
        <v>19</v>
      </c>
      <c r="H24" s="25"/>
      <c r="I24" s="29"/>
    </row>
    <row r="25" spans="2:9" ht="23.25" customHeight="1" x14ac:dyDescent="0.15">
      <c r="B25" s="9">
        <v>20</v>
      </c>
      <c r="C25" s="26"/>
      <c r="D25" s="30"/>
      <c r="G25" s="9">
        <v>20</v>
      </c>
      <c r="H25" s="26"/>
      <c r="I25" s="30"/>
    </row>
  </sheetData>
  <mergeCells count="8">
    <mergeCell ref="D4:D5"/>
    <mergeCell ref="C4:C5"/>
    <mergeCell ref="B4:B5"/>
    <mergeCell ref="B2:D2"/>
    <mergeCell ref="G2:I2"/>
    <mergeCell ref="G4:G5"/>
    <mergeCell ref="H4:H5"/>
    <mergeCell ref="I4:I5"/>
  </mergeCells>
  <phoneticPr fontId="1"/>
  <dataValidations count="1">
    <dataValidation type="list" allowBlank="1" showInputMessage="1" showErrorMessage="1" sqref="D6:D25 I6:I25">
      <formula1>"支援員,補助員"</formula1>
    </dataValidation>
  </dataValidations>
  <pageMargins left="0.7" right="0.7" top="0.75" bottom="0.75" header="0.3" footer="0.3"/>
  <pageSetup paperSize="9" scale="14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2:AH31"/>
  <sheetViews>
    <sheetView zoomScale="85" zoomScaleNormal="85" workbookViewId="0">
      <selection activeCell="E2" sqref="E2"/>
    </sheetView>
  </sheetViews>
  <sheetFormatPr defaultRowHeight="13.5" x14ac:dyDescent="0.15"/>
  <cols>
    <col min="1" max="1" width="2.625" customWidth="1"/>
    <col min="2" max="2" width="6.375" customWidth="1"/>
    <col min="3" max="3" width="9.875" style="1" customWidth="1"/>
    <col min="4" max="5" width="10.625" customWidth="1"/>
    <col min="6" max="6" width="7.125" bestFit="1" customWidth="1"/>
    <col min="7" max="11" width="3.75" style="6" customWidth="1"/>
    <col min="12" max="12" width="6.125" customWidth="1"/>
    <col min="13" max="17" width="3.75" style="6" customWidth="1"/>
    <col min="18" max="18" width="6.125" customWidth="1"/>
    <col min="19" max="23" width="3.75" style="6" customWidth="1"/>
    <col min="24" max="24" width="6" customWidth="1"/>
    <col min="25" max="29" width="3.75" style="6" customWidth="1"/>
    <col min="30" max="30" width="6" customWidth="1"/>
    <col min="31" max="38" width="9.75" customWidth="1"/>
  </cols>
  <sheetData>
    <row r="2" spans="1:34" ht="24" customHeight="1" x14ac:dyDescent="0.15">
      <c r="B2" s="65" t="s">
        <v>118</v>
      </c>
      <c r="C2" s="63"/>
      <c r="D2" s="65"/>
      <c r="E2" s="65"/>
      <c r="F2" s="65"/>
      <c r="G2" s="65"/>
      <c r="H2" s="65"/>
      <c r="I2" s="65"/>
      <c r="J2" s="65"/>
      <c r="K2" s="65"/>
      <c r="L2" s="65"/>
      <c r="M2" s="65"/>
      <c r="N2" s="65"/>
      <c r="O2" s="65"/>
      <c r="P2" s="65"/>
      <c r="Q2" s="65"/>
      <c r="R2" s="65"/>
      <c r="S2" s="65"/>
      <c r="T2" s="65"/>
      <c r="U2" s="65"/>
      <c r="V2" s="65"/>
      <c r="W2" s="65"/>
      <c r="X2" s="65"/>
      <c r="Y2" s="65"/>
      <c r="Z2" s="65"/>
      <c r="AA2" s="65"/>
      <c r="AB2" s="65"/>
      <c r="AC2" s="65"/>
      <c r="AD2" s="65"/>
    </row>
    <row r="3" spans="1:34" ht="15.75" customHeight="1" x14ac:dyDescent="0.15">
      <c r="B3" s="65"/>
      <c r="C3" s="63"/>
      <c r="D3" s="65"/>
      <c r="E3" s="65"/>
      <c r="F3" s="65"/>
      <c r="G3" s="65"/>
      <c r="H3" s="65"/>
      <c r="I3" s="65"/>
      <c r="J3" s="65"/>
      <c r="K3" s="65"/>
      <c r="L3" s="65"/>
      <c r="M3" s="65"/>
      <c r="N3" s="65"/>
      <c r="O3" s="65"/>
      <c r="P3" s="65"/>
      <c r="Q3" s="65"/>
      <c r="R3" s="65"/>
      <c r="S3" s="65"/>
      <c r="T3" s="65"/>
      <c r="U3" s="65"/>
      <c r="V3" s="65"/>
      <c r="W3" s="65"/>
      <c r="X3" s="65"/>
      <c r="Y3" s="65"/>
      <c r="Z3" s="65"/>
      <c r="AA3" s="65"/>
      <c r="AB3" s="65"/>
      <c r="AC3" s="65"/>
      <c r="AD3" s="65"/>
    </row>
    <row r="4" spans="1:34" ht="18.75" customHeight="1" x14ac:dyDescent="0.15">
      <c r="A4" s="94" t="s">
        <v>117</v>
      </c>
      <c r="B4" s="94"/>
      <c r="C4" s="63"/>
      <c r="D4" s="65"/>
      <c r="E4" s="65"/>
      <c r="F4" s="65"/>
      <c r="G4" s="65"/>
      <c r="H4" s="65"/>
      <c r="I4" s="65"/>
      <c r="J4" s="65"/>
      <c r="K4" s="65"/>
      <c r="L4" s="65"/>
      <c r="M4" s="65"/>
      <c r="N4" s="65"/>
      <c r="O4" s="65"/>
      <c r="P4" s="65"/>
      <c r="Q4" s="65"/>
      <c r="R4" s="65"/>
      <c r="S4" s="65"/>
      <c r="T4" s="65"/>
      <c r="U4" s="65"/>
      <c r="V4" s="65"/>
      <c r="W4" s="65"/>
      <c r="X4" s="65"/>
      <c r="Y4" s="65"/>
      <c r="Z4" s="65"/>
      <c r="AA4" s="65"/>
      <c r="AB4" s="65"/>
      <c r="AC4" s="65"/>
      <c r="AD4" s="65"/>
    </row>
    <row r="5" spans="1:34" ht="15.75" customHeight="1" x14ac:dyDescent="0.15">
      <c r="B5" s="171" t="s">
        <v>112</v>
      </c>
      <c r="C5" s="172"/>
      <c r="D5" s="91" t="s">
        <v>59</v>
      </c>
      <c r="E5" s="92" t="s">
        <v>60</v>
      </c>
      <c r="F5" s="177" t="s">
        <v>114</v>
      </c>
      <c r="G5" s="178"/>
      <c r="H5" s="178"/>
      <c r="I5" s="178"/>
      <c r="J5" s="178"/>
      <c r="K5" s="179"/>
      <c r="L5" s="83"/>
      <c r="M5" s="170" t="s">
        <v>138</v>
      </c>
      <c r="N5" s="170"/>
      <c r="O5" s="170"/>
      <c r="P5" s="170"/>
      <c r="Q5" s="170"/>
      <c r="R5" s="170"/>
      <c r="S5" s="170"/>
      <c r="T5" s="170"/>
      <c r="U5" s="170"/>
      <c r="V5" s="170"/>
      <c r="W5" s="170"/>
      <c r="X5" s="170"/>
      <c r="Y5" s="170"/>
      <c r="Z5" s="170"/>
    </row>
    <row r="6" spans="1:34" ht="15.75" customHeight="1" x14ac:dyDescent="0.15">
      <c r="B6" s="183" t="s">
        <v>58</v>
      </c>
      <c r="C6" s="184"/>
      <c r="D6" s="85"/>
      <c r="E6" s="86"/>
      <c r="F6" s="180" t="s">
        <v>122</v>
      </c>
      <c r="G6" s="181"/>
      <c r="H6" s="181"/>
      <c r="I6" s="181"/>
      <c r="J6" s="181"/>
      <c r="K6" s="182"/>
      <c r="M6" s="170"/>
      <c r="N6" s="170"/>
      <c r="O6" s="170"/>
      <c r="P6" s="170"/>
      <c r="Q6" s="170"/>
      <c r="R6" s="170"/>
      <c r="S6" s="170"/>
      <c r="T6" s="170"/>
      <c r="U6" s="170"/>
      <c r="V6" s="170"/>
      <c r="W6" s="170"/>
      <c r="X6" s="170"/>
      <c r="Y6" s="170"/>
      <c r="Z6" s="170"/>
    </row>
    <row r="7" spans="1:34" ht="15.75" customHeight="1" x14ac:dyDescent="0.15">
      <c r="B7" s="173" t="s">
        <v>61</v>
      </c>
      <c r="C7" s="174"/>
      <c r="D7" s="87"/>
      <c r="E7" s="88"/>
      <c r="F7" s="185" t="s">
        <v>126</v>
      </c>
      <c r="G7" s="186"/>
      <c r="H7" s="186"/>
      <c r="I7" s="186"/>
      <c r="J7" s="186"/>
      <c r="K7" s="187"/>
      <c r="M7" s="170"/>
      <c r="N7" s="170"/>
      <c r="O7" s="170"/>
      <c r="P7" s="170"/>
      <c r="Q7" s="170"/>
      <c r="R7" s="170"/>
      <c r="S7" s="170"/>
      <c r="T7" s="170"/>
      <c r="U7" s="170"/>
      <c r="V7" s="170"/>
      <c r="W7" s="170"/>
      <c r="X7" s="170"/>
      <c r="Y7" s="170"/>
      <c r="Z7" s="170"/>
    </row>
    <row r="8" spans="1:34" ht="15.75" customHeight="1" x14ac:dyDescent="0.15">
      <c r="B8" s="173" t="s">
        <v>62</v>
      </c>
      <c r="C8" s="174"/>
      <c r="D8" s="87"/>
      <c r="E8" s="88"/>
      <c r="F8" s="185" t="s">
        <v>127</v>
      </c>
      <c r="G8" s="186"/>
      <c r="H8" s="186"/>
      <c r="I8" s="186"/>
      <c r="J8" s="186"/>
      <c r="K8" s="187"/>
    </row>
    <row r="9" spans="1:34" ht="15.75" customHeight="1" x14ac:dyDescent="0.15">
      <c r="B9" s="175" t="s">
        <v>63</v>
      </c>
      <c r="C9" s="176"/>
      <c r="D9" s="89"/>
      <c r="E9" s="90"/>
      <c r="F9" s="188" t="s">
        <v>123</v>
      </c>
      <c r="G9" s="189"/>
      <c r="H9" s="189"/>
      <c r="I9" s="189"/>
      <c r="J9" s="189"/>
      <c r="K9" s="190"/>
    </row>
    <row r="10" spans="1:34" ht="36" customHeight="1" x14ac:dyDescent="0.15">
      <c r="B10" s="97"/>
      <c r="C10" s="97"/>
      <c r="D10" s="98"/>
      <c r="E10" s="98"/>
      <c r="F10" s="95"/>
      <c r="G10" s="96"/>
      <c r="H10" s="96"/>
      <c r="I10" s="96"/>
      <c r="J10" s="96"/>
      <c r="K10" s="96"/>
    </row>
    <row r="11" spans="1:34" ht="21" customHeight="1" x14ac:dyDescent="0.15">
      <c r="A11" t="s">
        <v>119</v>
      </c>
      <c r="F11" s="2"/>
      <c r="AG11" s="64"/>
      <c r="AH11" s="64"/>
    </row>
    <row r="12" spans="1:34" ht="21" customHeight="1" x14ac:dyDescent="0.15">
      <c r="B12" s="202" t="s">
        <v>4</v>
      </c>
      <c r="C12" s="205" t="s">
        <v>131</v>
      </c>
      <c r="D12" s="206"/>
      <c r="E12" s="207"/>
      <c r="F12" s="208" t="s">
        <v>115</v>
      </c>
      <c r="G12" s="191" t="s">
        <v>58</v>
      </c>
      <c r="H12" s="192"/>
      <c r="I12" s="192"/>
      <c r="J12" s="192"/>
      <c r="K12" s="192"/>
      <c r="L12" s="193"/>
      <c r="M12" s="191" t="s">
        <v>61</v>
      </c>
      <c r="N12" s="192"/>
      <c r="O12" s="192"/>
      <c r="P12" s="192"/>
      <c r="Q12" s="192"/>
      <c r="R12" s="193"/>
      <c r="S12" s="191" t="s">
        <v>62</v>
      </c>
      <c r="T12" s="192"/>
      <c r="U12" s="192"/>
      <c r="V12" s="192"/>
      <c r="W12" s="192"/>
      <c r="X12" s="193"/>
      <c r="Y12" s="191" t="s">
        <v>63</v>
      </c>
      <c r="Z12" s="192"/>
      <c r="AA12" s="192"/>
      <c r="AB12" s="192"/>
      <c r="AC12" s="192"/>
      <c r="AD12" s="193"/>
    </row>
    <row r="13" spans="1:34" ht="24" customHeight="1" x14ac:dyDescent="0.15">
      <c r="B13" s="203"/>
      <c r="C13" s="211" t="s">
        <v>110</v>
      </c>
      <c r="D13" s="213" t="s">
        <v>111</v>
      </c>
      <c r="E13" s="215" t="s">
        <v>125</v>
      </c>
      <c r="F13" s="209"/>
      <c r="G13" s="194" t="s">
        <v>113</v>
      </c>
      <c r="H13" s="195"/>
      <c r="I13" s="195"/>
      <c r="J13" s="195"/>
      <c r="K13" s="196"/>
      <c r="L13" s="197" t="s">
        <v>70</v>
      </c>
      <c r="M13" s="194" t="s">
        <v>113</v>
      </c>
      <c r="N13" s="195"/>
      <c r="O13" s="195"/>
      <c r="P13" s="195"/>
      <c r="Q13" s="196"/>
      <c r="R13" s="197" t="s">
        <v>70</v>
      </c>
      <c r="S13" s="194" t="s">
        <v>113</v>
      </c>
      <c r="T13" s="195"/>
      <c r="U13" s="195"/>
      <c r="V13" s="195"/>
      <c r="W13" s="196"/>
      <c r="X13" s="197" t="s">
        <v>70</v>
      </c>
      <c r="Y13" s="194" t="s">
        <v>113</v>
      </c>
      <c r="Z13" s="195"/>
      <c r="AA13" s="195"/>
      <c r="AB13" s="195"/>
      <c r="AC13" s="196"/>
      <c r="AD13" s="197" t="s">
        <v>70</v>
      </c>
    </row>
    <row r="14" spans="1:34" ht="21" customHeight="1" x14ac:dyDescent="0.15">
      <c r="B14" s="204"/>
      <c r="C14" s="212"/>
      <c r="D14" s="214"/>
      <c r="E14" s="216"/>
      <c r="F14" s="210"/>
      <c r="G14" s="199" t="s">
        <v>71</v>
      </c>
      <c r="H14" s="200"/>
      <c r="I14" s="201" t="s">
        <v>72</v>
      </c>
      <c r="J14" s="200"/>
      <c r="K14" s="84" t="s">
        <v>73</v>
      </c>
      <c r="L14" s="198"/>
      <c r="M14" s="199" t="s">
        <v>71</v>
      </c>
      <c r="N14" s="200"/>
      <c r="O14" s="201" t="s">
        <v>72</v>
      </c>
      <c r="P14" s="200"/>
      <c r="Q14" s="84" t="s">
        <v>73</v>
      </c>
      <c r="R14" s="198"/>
      <c r="S14" s="199" t="s">
        <v>71</v>
      </c>
      <c r="T14" s="200"/>
      <c r="U14" s="201" t="s">
        <v>72</v>
      </c>
      <c r="V14" s="200"/>
      <c r="W14" s="84" t="s">
        <v>73</v>
      </c>
      <c r="X14" s="198"/>
      <c r="Y14" s="199" t="s">
        <v>71</v>
      </c>
      <c r="Z14" s="200"/>
      <c r="AA14" s="201" t="s">
        <v>72</v>
      </c>
      <c r="AB14" s="200"/>
      <c r="AC14" s="84" t="s">
        <v>73</v>
      </c>
      <c r="AD14" s="198"/>
    </row>
    <row r="15" spans="1:34" ht="13.5" customHeight="1" x14ac:dyDescent="0.15">
      <c r="B15" s="74" t="s">
        <v>1</v>
      </c>
      <c r="C15" s="75"/>
      <c r="D15" s="76"/>
      <c r="E15" s="77"/>
      <c r="F15" s="11">
        <f t="shared" ref="F15:F29" si="0">D15-C15</f>
        <v>0</v>
      </c>
      <c r="G15" s="114" t="str">
        <f>IF($C15&lt;$D$6,$C15,"")</f>
        <v/>
      </c>
      <c r="H15" s="103" t="str">
        <f>IFERROR($D$6-G15,"0")</f>
        <v>0</v>
      </c>
      <c r="I15" s="113" t="str">
        <f>IF($D15&gt;$E$6,$D$15,"")</f>
        <v/>
      </c>
      <c r="J15" s="103" t="str">
        <f>IFERROR(I15-$E$6,"0")</f>
        <v>0</v>
      </c>
      <c r="K15" s="115">
        <f>IFERROR(H15+J15,"")</f>
        <v>0</v>
      </c>
      <c r="L15" s="31">
        <f>IF(($F15-$K15-$E15)&lt;=0,0,($F15-$K15-$E15))</f>
        <v>0</v>
      </c>
      <c r="M15" s="101" t="str">
        <f>IF($C15&lt;$D$7,$C15,"")</f>
        <v/>
      </c>
      <c r="N15" s="103" t="str">
        <f>IFERROR($D$7-M15,"0")</f>
        <v>0</v>
      </c>
      <c r="O15" s="102" t="str">
        <f>IF($D15&gt;$E$7,$D15,"")</f>
        <v/>
      </c>
      <c r="P15" s="103" t="str">
        <f>IFERROR(O15-$E$7,"0")</f>
        <v>0</v>
      </c>
      <c r="Q15" s="104">
        <f>IFERROR(N15+P15,"")</f>
        <v>0</v>
      </c>
      <c r="R15" s="31">
        <f>IF(($F15-$Q15-$E15)&lt;=0,0,($F15-$Q15-$E15))</f>
        <v>0</v>
      </c>
      <c r="S15" s="101" t="str">
        <f>IF($C15&lt;$D$8,$C15,"")</f>
        <v/>
      </c>
      <c r="T15" s="103" t="str">
        <f>IFERROR($D$8-S15,"0")</f>
        <v>0</v>
      </c>
      <c r="U15" s="113" t="str">
        <f>IF($D15&gt;$E$8,$D15,"")</f>
        <v/>
      </c>
      <c r="V15" s="103" t="str">
        <f>IFERROR(U15-$E$8,"0")</f>
        <v>0</v>
      </c>
      <c r="W15" s="104">
        <f>IFERROR(T15+V15,"")</f>
        <v>0</v>
      </c>
      <c r="X15" s="31">
        <f>IF(($F15-$W15-$E15)&lt;=0,0,($F15-$W15-$E15))</f>
        <v>0</v>
      </c>
      <c r="Y15" s="101" t="str">
        <f>IF($C15&lt;$D$9,$C15,"")</f>
        <v/>
      </c>
      <c r="Z15" s="103" t="str">
        <f>IFERROR($D$9-Y15,"0")</f>
        <v>0</v>
      </c>
      <c r="AA15" s="102" t="str">
        <f>IF($D15&gt;$E$9,$D15,"")</f>
        <v/>
      </c>
      <c r="AB15" s="103" t="str">
        <f>IFERROR(AA15-$E$9,"0")</f>
        <v>0</v>
      </c>
      <c r="AC15" s="12">
        <f>IFERROR(Z15+AB15,"")</f>
        <v>0</v>
      </c>
      <c r="AD15" s="31">
        <f>IF(($F15-$AC15-$E15)&lt;=0,0,($F15-$AC15-$E15))</f>
        <v>0</v>
      </c>
    </row>
    <row r="16" spans="1:34" ht="13.5" customHeight="1" x14ac:dyDescent="0.15">
      <c r="B16" s="66" t="s">
        <v>2</v>
      </c>
      <c r="C16" s="67"/>
      <c r="D16" s="68"/>
      <c r="E16" s="69"/>
      <c r="F16" s="13">
        <f t="shared" si="0"/>
        <v>0</v>
      </c>
      <c r="G16" s="105" t="str">
        <f>IF($C16&lt;$D$6,$C16,"")</f>
        <v/>
      </c>
      <c r="H16" s="106" t="str">
        <f>IFERROR($D$6-G16,"0")</f>
        <v>0</v>
      </c>
      <c r="I16" s="107" t="str">
        <f>IF($D16&gt;$E$6,$D16,"")</f>
        <v/>
      </c>
      <c r="J16" s="106" t="str">
        <f>IFERROR(I16-$E$6,"0")</f>
        <v>0</v>
      </c>
      <c r="K16" s="108">
        <f>IFERROR(H16+J16,"")</f>
        <v>0</v>
      </c>
      <c r="L16" s="32">
        <f t="shared" ref="L16:L29" si="1">IF(($F16-$K16-$E16)&lt;=0,0,($F16-$K16-$E16))</f>
        <v>0</v>
      </c>
      <c r="M16" s="105" t="str">
        <f>IF($C16&lt;$D$7,$C16,"")</f>
        <v/>
      </c>
      <c r="N16" s="106" t="str">
        <f>IFERROR($D$7-M16,"0")</f>
        <v>0</v>
      </c>
      <c r="O16" s="107" t="str">
        <f>IF($D16&gt;$E$7,$D16,"")</f>
        <v/>
      </c>
      <c r="P16" s="106" t="str">
        <f>IFERROR(O16-$E$7,"0")</f>
        <v>0</v>
      </c>
      <c r="Q16" s="108">
        <f>IFERROR(N16+P16,"")</f>
        <v>0</v>
      </c>
      <c r="R16" s="32">
        <f t="shared" ref="R16:R29" si="2">IF(($F16-$Q16-$E16)&lt;=0,0,($F16-$Q16-$E16))</f>
        <v>0</v>
      </c>
      <c r="S16" s="105" t="str">
        <f>IF($C16&lt;$D$8,$C16,"")</f>
        <v/>
      </c>
      <c r="T16" s="106" t="str">
        <f>IFERROR($D$8-S16,"0")</f>
        <v>0</v>
      </c>
      <c r="U16" s="107" t="str">
        <f>IF($D16&gt;$E$8,$D16,"")</f>
        <v/>
      </c>
      <c r="V16" s="106" t="str">
        <f>IFERROR(U16-$E$8,"0")</f>
        <v>0</v>
      </c>
      <c r="W16" s="108">
        <f>IFERROR(T16+V16,"")</f>
        <v>0</v>
      </c>
      <c r="X16" s="32">
        <f t="shared" ref="X16:X29" si="3">IF(($F16-$W16-$E16)&lt;=0,0,($F16-$W16-$E16))</f>
        <v>0</v>
      </c>
      <c r="Y16" s="105" t="str">
        <f>IF($C16&lt;$D$9,$C16,"")</f>
        <v/>
      </c>
      <c r="Z16" s="106" t="str">
        <f>IFERROR($D$9-Y16,"0")</f>
        <v>0</v>
      </c>
      <c r="AA16" s="107" t="str">
        <f>IF($D16&gt;$E$9,$D16,"")</f>
        <v/>
      </c>
      <c r="AB16" s="106" t="str">
        <f>IFERROR(AA16-$E$9,"0")</f>
        <v>0</v>
      </c>
      <c r="AC16" s="14">
        <f>IFERROR(Z16+AB16,"")</f>
        <v>0</v>
      </c>
      <c r="AD16" s="32">
        <f t="shared" ref="AD16:AD29" si="4">IF(($F16-$AC16-$E16)&lt;=0,0,($F16-$AC16-$E16))</f>
        <v>0</v>
      </c>
    </row>
    <row r="17" spans="2:30" ht="13.5" customHeight="1" x14ac:dyDescent="0.15">
      <c r="B17" s="66" t="s">
        <v>3</v>
      </c>
      <c r="C17" s="67"/>
      <c r="D17" s="68"/>
      <c r="E17" s="69"/>
      <c r="F17" s="13">
        <f t="shared" si="0"/>
        <v>0</v>
      </c>
      <c r="G17" s="105" t="str">
        <f t="shared" ref="G17:G29" si="5">IF($C17&lt;$D$6,$C17,"")</f>
        <v/>
      </c>
      <c r="H17" s="106" t="str">
        <f t="shared" ref="H17:H29" si="6">IFERROR($D$6-G17,"0")</f>
        <v>0</v>
      </c>
      <c r="I17" s="107" t="str">
        <f t="shared" ref="I17:I29" si="7">IF($D17&gt;$E$6,$D17,"")</f>
        <v/>
      </c>
      <c r="J17" s="106" t="str">
        <f t="shared" ref="J17:J29" si="8">IFERROR(I17-$E$6,"0")</f>
        <v>0</v>
      </c>
      <c r="K17" s="108">
        <f t="shared" ref="K17:K29" si="9">IFERROR(H17+J17,"")</f>
        <v>0</v>
      </c>
      <c r="L17" s="32">
        <f t="shared" si="1"/>
        <v>0</v>
      </c>
      <c r="M17" s="105" t="str">
        <f t="shared" ref="M17:M29" si="10">IF($C17&lt;$D$7,$C17,"")</f>
        <v/>
      </c>
      <c r="N17" s="106" t="str">
        <f t="shared" ref="N17:N29" si="11">IFERROR($D$7-M17,"0")</f>
        <v>0</v>
      </c>
      <c r="O17" s="107" t="str">
        <f t="shared" ref="O17:O29" si="12">IF($D17&gt;$E$7,$D17,"")</f>
        <v/>
      </c>
      <c r="P17" s="106" t="str">
        <f t="shared" ref="P17:P29" si="13">IFERROR(O17-$E$7,"0")</f>
        <v>0</v>
      </c>
      <c r="Q17" s="108">
        <f t="shared" ref="Q17:Q29" si="14">IFERROR(N17+P17,"")</f>
        <v>0</v>
      </c>
      <c r="R17" s="31">
        <f t="shared" si="2"/>
        <v>0</v>
      </c>
      <c r="S17" s="105" t="str">
        <f t="shared" ref="S17:S29" si="15">IF($C17&lt;$D$8,$C17,"")</f>
        <v/>
      </c>
      <c r="T17" s="106" t="str">
        <f t="shared" ref="T17:T29" si="16">IFERROR($D$8-S17,"0")</f>
        <v>0</v>
      </c>
      <c r="U17" s="107" t="str">
        <f t="shared" ref="U17:U29" si="17">IF($D17&gt;$E$8,$D17,"")</f>
        <v/>
      </c>
      <c r="V17" s="106" t="str">
        <f t="shared" ref="V17:V29" si="18">IFERROR(U17-$E$8,"0")</f>
        <v>0</v>
      </c>
      <c r="W17" s="108">
        <f t="shared" ref="W17:W29" si="19">IFERROR(T17+V17,"")</f>
        <v>0</v>
      </c>
      <c r="X17" s="32">
        <f t="shared" si="3"/>
        <v>0</v>
      </c>
      <c r="Y17" s="105" t="str">
        <f t="shared" ref="Y17:Y29" si="20">IF($C17&lt;$D$9,$C17,"")</f>
        <v/>
      </c>
      <c r="Z17" s="106" t="str">
        <f t="shared" ref="Z17:Z29" si="21">IFERROR($D$9-Y17,"0")</f>
        <v>0</v>
      </c>
      <c r="AA17" s="107" t="str">
        <f t="shared" ref="AA17:AA29" si="22">IF($D17&gt;$E$9,$D17,"")</f>
        <v/>
      </c>
      <c r="AB17" s="106" t="str">
        <f t="shared" ref="AB17:AB29" si="23">IFERROR(AA17-$E$9,"0")</f>
        <v>0</v>
      </c>
      <c r="AC17" s="14">
        <f t="shared" ref="AC17:AC29" si="24">IFERROR(Z17+AB17,"")</f>
        <v>0</v>
      </c>
      <c r="AD17" s="32">
        <f t="shared" si="4"/>
        <v>0</v>
      </c>
    </row>
    <row r="18" spans="2:30" ht="13.5" customHeight="1" x14ac:dyDescent="0.15">
      <c r="B18" s="66" t="s">
        <v>5</v>
      </c>
      <c r="C18" s="67"/>
      <c r="D18" s="68"/>
      <c r="E18" s="69"/>
      <c r="F18" s="13">
        <f t="shared" si="0"/>
        <v>0</v>
      </c>
      <c r="G18" s="105" t="str">
        <f t="shared" si="5"/>
        <v/>
      </c>
      <c r="H18" s="106" t="str">
        <f t="shared" si="6"/>
        <v>0</v>
      </c>
      <c r="I18" s="107" t="str">
        <f t="shared" si="7"/>
        <v/>
      </c>
      <c r="J18" s="106" t="str">
        <f t="shared" si="8"/>
        <v>0</v>
      </c>
      <c r="K18" s="108">
        <f t="shared" si="9"/>
        <v>0</v>
      </c>
      <c r="L18" s="32">
        <f t="shared" si="1"/>
        <v>0</v>
      </c>
      <c r="M18" s="105" t="str">
        <f t="shared" si="10"/>
        <v/>
      </c>
      <c r="N18" s="106" t="str">
        <f t="shared" si="11"/>
        <v>0</v>
      </c>
      <c r="O18" s="107" t="str">
        <f t="shared" si="12"/>
        <v/>
      </c>
      <c r="P18" s="106" t="str">
        <f t="shared" si="13"/>
        <v>0</v>
      </c>
      <c r="Q18" s="108">
        <f t="shared" si="14"/>
        <v>0</v>
      </c>
      <c r="R18" s="32">
        <f t="shared" si="2"/>
        <v>0</v>
      </c>
      <c r="S18" s="105" t="str">
        <f t="shared" si="15"/>
        <v/>
      </c>
      <c r="T18" s="106" t="str">
        <f t="shared" si="16"/>
        <v>0</v>
      </c>
      <c r="U18" s="107" t="str">
        <f t="shared" si="17"/>
        <v/>
      </c>
      <c r="V18" s="106" t="str">
        <f t="shared" si="18"/>
        <v>0</v>
      </c>
      <c r="W18" s="108">
        <f t="shared" si="19"/>
        <v>0</v>
      </c>
      <c r="X18" s="32">
        <f t="shared" si="3"/>
        <v>0</v>
      </c>
      <c r="Y18" s="105" t="str">
        <f t="shared" si="20"/>
        <v/>
      </c>
      <c r="Z18" s="106" t="str">
        <f t="shared" si="21"/>
        <v>0</v>
      </c>
      <c r="AA18" s="107" t="str">
        <f t="shared" si="22"/>
        <v/>
      </c>
      <c r="AB18" s="106" t="str">
        <f t="shared" si="23"/>
        <v>0</v>
      </c>
      <c r="AC18" s="14">
        <f t="shared" si="24"/>
        <v>0</v>
      </c>
      <c r="AD18" s="32">
        <f t="shared" si="4"/>
        <v>0</v>
      </c>
    </row>
    <row r="19" spans="2:30" ht="13.5" customHeight="1" x14ac:dyDescent="0.15">
      <c r="B19" s="70" t="s">
        <v>6</v>
      </c>
      <c r="C19" s="67"/>
      <c r="D19" s="68"/>
      <c r="E19" s="69"/>
      <c r="F19" s="15">
        <f t="shared" si="0"/>
        <v>0</v>
      </c>
      <c r="G19" s="105" t="str">
        <f t="shared" si="5"/>
        <v/>
      </c>
      <c r="H19" s="106" t="str">
        <f t="shared" si="6"/>
        <v>0</v>
      </c>
      <c r="I19" s="107" t="str">
        <f t="shared" si="7"/>
        <v/>
      </c>
      <c r="J19" s="106" t="str">
        <f t="shared" si="8"/>
        <v>0</v>
      </c>
      <c r="K19" s="108">
        <f t="shared" si="9"/>
        <v>0</v>
      </c>
      <c r="L19" s="32">
        <f t="shared" si="1"/>
        <v>0</v>
      </c>
      <c r="M19" s="105" t="str">
        <f t="shared" si="10"/>
        <v/>
      </c>
      <c r="N19" s="106" t="str">
        <f t="shared" si="11"/>
        <v>0</v>
      </c>
      <c r="O19" s="107" t="str">
        <f t="shared" si="12"/>
        <v/>
      </c>
      <c r="P19" s="106" t="str">
        <f t="shared" si="13"/>
        <v>0</v>
      </c>
      <c r="Q19" s="108">
        <f t="shared" si="14"/>
        <v>0</v>
      </c>
      <c r="R19" s="32">
        <f t="shared" si="2"/>
        <v>0</v>
      </c>
      <c r="S19" s="105" t="str">
        <f t="shared" si="15"/>
        <v/>
      </c>
      <c r="T19" s="106" t="str">
        <f t="shared" si="16"/>
        <v>0</v>
      </c>
      <c r="U19" s="107" t="str">
        <f t="shared" si="17"/>
        <v/>
      </c>
      <c r="V19" s="106" t="str">
        <f t="shared" si="18"/>
        <v>0</v>
      </c>
      <c r="W19" s="108">
        <f t="shared" si="19"/>
        <v>0</v>
      </c>
      <c r="X19" s="32">
        <f t="shared" si="3"/>
        <v>0</v>
      </c>
      <c r="Y19" s="105" t="str">
        <f t="shared" si="20"/>
        <v/>
      </c>
      <c r="Z19" s="106" t="str">
        <f t="shared" si="21"/>
        <v>0</v>
      </c>
      <c r="AA19" s="107" t="str">
        <f t="shared" si="22"/>
        <v/>
      </c>
      <c r="AB19" s="106" t="str">
        <f t="shared" si="23"/>
        <v>0</v>
      </c>
      <c r="AC19" s="14">
        <f t="shared" si="24"/>
        <v>0</v>
      </c>
      <c r="AD19" s="32">
        <f t="shared" si="4"/>
        <v>0</v>
      </c>
    </row>
    <row r="20" spans="2:30" ht="13.5" customHeight="1" x14ac:dyDescent="0.15">
      <c r="B20" s="66" t="s">
        <v>7</v>
      </c>
      <c r="C20" s="67"/>
      <c r="D20" s="68"/>
      <c r="E20" s="69"/>
      <c r="F20" s="13">
        <f t="shared" si="0"/>
        <v>0</v>
      </c>
      <c r="G20" s="105" t="str">
        <f t="shared" si="5"/>
        <v/>
      </c>
      <c r="H20" s="106" t="str">
        <f t="shared" si="6"/>
        <v>0</v>
      </c>
      <c r="I20" s="107" t="str">
        <f t="shared" si="7"/>
        <v/>
      </c>
      <c r="J20" s="106" t="str">
        <f t="shared" si="8"/>
        <v>0</v>
      </c>
      <c r="K20" s="108">
        <f t="shared" si="9"/>
        <v>0</v>
      </c>
      <c r="L20" s="32">
        <f t="shared" si="1"/>
        <v>0</v>
      </c>
      <c r="M20" s="105" t="str">
        <f t="shared" si="10"/>
        <v/>
      </c>
      <c r="N20" s="106" t="str">
        <f t="shared" si="11"/>
        <v>0</v>
      </c>
      <c r="O20" s="107" t="str">
        <f t="shared" si="12"/>
        <v/>
      </c>
      <c r="P20" s="106" t="str">
        <f t="shared" si="13"/>
        <v>0</v>
      </c>
      <c r="Q20" s="108">
        <f t="shared" si="14"/>
        <v>0</v>
      </c>
      <c r="R20" s="32">
        <f t="shared" si="2"/>
        <v>0</v>
      </c>
      <c r="S20" s="105" t="str">
        <f t="shared" si="15"/>
        <v/>
      </c>
      <c r="T20" s="106" t="str">
        <f t="shared" si="16"/>
        <v>0</v>
      </c>
      <c r="U20" s="107" t="str">
        <f t="shared" si="17"/>
        <v/>
      </c>
      <c r="V20" s="106" t="str">
        <f t="shared" si="18"/>
        <v>0</v>
      </c>
      <c r="W20" s="108">
        <f t="shared" si="19"/>
        <v>0</v>
      </c>
      <c r="X20" s="32">
        <f t="shared" si="3"/>
        <v>0</v>
      </c>
      <c r="Y20" s="105" t="str">
        <f t="shared" si="20"/>
        <v/>
      </c>
      <c r="Z20" s="106" t="str">
        <f t="shared" si="21"/>
        <v>0</v>
      </c>
      <c r="AA20" s="107" t="str">
        <f t="shared" si="22"/>
        <v/>
      </c>
      <c r="AB20" s="106" t="str">
        <f t="shared" si="23"/>
        <v>0</v>
      </c>
      <c r="AC20" s="14">
        <f t="shared" si="24"/>
        <v>0</v>
      </c>
      <c r="AD20" s="32">
        <f t="shared" si="4"/>
        <v>0</v>
      </c>
    </row>
    <row r="21" spans="2:30" ht="13.5" customHeight="1" x14ac:dyDescent="0.15">
      <c r="B21" s="70" t="s">
        <v>8</v>
      </c>
      <c r="C21" s="71"/>
      <c r="D21" s="73"/>
      <c r="E21" s="72"/>
      <c r="F21" s="15">
        <f t="shared" si="0"/>
        <v>0</v>
      </c>
      <c r="G21" s="105" t="str">
        <f t="shared" si="5"/>
        <v/>
      </c>
      <c r="H21" s="106" t="str">
        <f t="shared" si="6"/>
        <v>0</v>
      </c>
      <c r="I21" s="107" t="str">
        <f t="shared" si="7"/>
        <v/>
      </c>
      <c r="J21" s="106" t="str">
        <f t="shared" si="8"/>
        <v>0</v>
      </c>
      <c r="K21" s="108">
        <f t="shared" si="9"/>
        <v>0</v>
      </c>
      <c r="L21" s="32">
        <f t="shared" si="1"/>
        <v>0</v>
      </c>
      <c r="M21" s="105" t="str">
        <f t="shared" si="10"/>
        <v/>
      </c>
      <c r="N21" s="106" t="str">
        <f t="shared" si="11"/>
        <v>0</v>
      </c>
      <c r="O21" s="107" t="str">
        <f t="shared" si="12"/>
        <v/>
      </c>
      <c r="P21" s="106" t="str">
        <f t="shared" si="13"/>
        <v>0</v>
      </c>
      <c r="Q21" s="108">
        <f t="shared" si="14"/>
        <v>0</v>
      </c>
      <c r="R21" s="32">
        <f t="shared" si="2"/>
        <v>0</v>
      </c>
      <c r="S21" s="105" t="str">
        <f t="shared" si="15"/>
        <v/>
      </c>
      <c r="T21" s="106" t="str">
        <f t="shared" si="16"/>
        <v>0</v>
      </c>
      <c r="U21" s="107" t="str">
        <f t="shared" si="17"/>
        <v/>
      </c>
      <c r="V21" s="106" t="str">
        <f t="shared" si="18"/>
        <v>0</v>
      </c>
      <c r="W21" s="108">
        <f t="shared" si="19"/>
        <v>0</v>
      </c>
      <c r="X21" s="32">
        <f t="shared" si="3"/>
        <v>0</v>
      </c>
      <c r="Y21" s="105" t="str">
        <f t="shared" si="20"/>
        <v/>
      </c>
      <c r="Z21" s="106" t="str">
        <f t="shared" si="21"/>
        <v>0</v>
      </c>
      <c r="AA21" s="107" t="str">
        <f t="shared" si="22"/>
        <v/>
      </c>
      <c r="AB21" s="106" t="str">
        <f t="shared" si="23"/>
        <v>0</v>
      </c>
      <c r="AC21" s="14">
        <f t="shared" si="24"/>
        <v>0</v>
      </c>
      <c r="AD21" s="32">
        <f t="shared" si="4"/>
        <v>0</v>
      </c>
    </row>
    <row r="22" spans="2:30" ht="13.5" customHeight="1" x14ac:dyDescent="0.15">
      <c r="B22" s="4" t="s">
        <v>9</v>
      </c>
      <c r="C22" s="67"/>
      <c r="D22" s="68"/>
      <c r="E22" s="69"/>
      <c r="F22" s="13">
        <f t="shared" si="0"/>
        <v>0</v>
      </c>
      <c r="G22" s="105" t="str">
        <f t="shared" si="5"/>
        <v/>
      </c>
      <c r="H22" s="106" t="str">
        <f t="shared" si="6"/>
        <v>0</v>
      </c>
      <c r="I22" s="107" t="str">
        <f t="shared" si="7"/>
        <v/>
      </c>
      <c r="J22" s="106" t="str">
        <f t="shared" si="8"/>
        <v>0</v>
      </c>
      <c r="K22" s="108">
        <f t="shared" si="9"/>
        <v>0</v>
      </c>
      <c r="L22" s="32">
        <f t="shared" si="1"/>
        <v>0</v>
      </c>
      <c r="M22" s="105" t="str">
        <f t="shared" si="10"/>
        <v/>
      </c>
      <c r="N22" s="106" t="str">
        <f t="shared" si="11"/>
        <v>0</v>
      </c>
      <c r="O22" s="107" t="str">
        <f t="shared" si="12"/>
        <v/>
      </c>
      <c r="P22" s="106" t="str">
        <f t="shared" si="13"/>
        <v>0</v>
      </c>
      <c r="Q22" s="108">
        <f t="shared" si="14"/>
        <v>0</v>
      </c>
      <c r="R22" s="32">
        <f t="shared" si="2"/>
        <v>0</v>
      </c>
      <c r="S22" s="105" t="str">
        <f t="shared" si="15"/>
        <v/>
      </c>
      <c r="T22" s="106" t="str">
        <f t="shared" si="16"/>
        <v>0</v>
      </c>
      <c r="U22" s="107" t="str">
        <f t="shared" si="17"/>
        <v/>
      </c>
      <c r="V22" s="106" t="str">
        <f t="shared" si="18"/>
        <v>0</v>
      </c>
      <c r="W22" s="108">
        <f t="shared" si="19"/>
        <v>0</v>
      </c>
      <c r="X22" s="32">
        <f t="shared" si="3"/>
        <v>0</v>
      </c>
      <c r="Y22" s="105" t="str">
        <f t="shared" si="20"/>
        <v/>
      </c>
      <c r="Z22" s="106" t="str">
        <f t="shared" si="21"/>
        <v>0</v>
      </c>
      <c r="AA22" s="107" t="str">
        <f t="shared" si="22"/>
        <v/>
      </c>
      <c r="AB22" s="106" t="str">
        <f t="shared" si="23"/>
        <v>0</v>
      </c>
      <c r="AC22" s="14">
        <f t="shared" si="24"/>
        <v>0</v>
      </c>
      <c r="AD22" s="32">
        <f t="shared" si="4"/>
        <v>0</v>
      </c>
    </row>
    <row r="23" spans="2:30" ht="13.5" customHeight="1" x14ac:dyDescent="0.15">
      <c r="B23" s="3" t="s">
        <v>10</v>
      </c>
      <c r="C23" s="20"/>
      <c r="D23" s="10"/>
      <c r="E23" s="21"/>
      <c r="F23" s="15">
        <f t="shared" si="0"/>
        <v>0</v>
      </c>
      <c r="G23" s="105" t="str">
        <f t="shared" si="5"/>
        <v/>
      </c>
      <c r="H23" s="106" t="str">
        <f t="shared" si="6"/>
        <v>0</v>
      </c>
      <c r="I23" s="107" t="str">
        <f t="shared" si="7"/>
        <v/>
      </c>
      <c r="J23" s="106" t="str">
        <f t="shared" si="8"/>
        <v>0</v>
      </c>
      <c r="K23" s="108">
        <f t="shared" si="9"/>
        <v>0</v>
      </c>
      <c r="L23" s="32">
        <f t="shared" si="1"/>
        <v>0</v>
      </c>
      <c r="M23" s="105" t="str">
        <f t="shared" si="10"/>
        <v/>
      </c>
      <c r="N23" s="106" t="str">
        <f t="shared" si="11"/>
        <v>0</v>
      </c>
      <c r="O23" s="107" t="str">
        <f t="shared" si="12"/>
        <v/>
      </c>
      <c r="P23" s="106" t="str">
        <f t="shared" si="13"/>
        <v>0</v>
      </c>
      <c r="Q23" s="108">
        <f t="shared" si="14"/>
        <v>0</v>
      </c>
      <c r="R23" s="32">
        <f t="shared" si="2"/>
        <v>0</v>
      </c>
      <c r="S23" s="105" t="str">
        <f t="shared" si="15"/>
        <v/>
      </c>
      <c r="T23" s="106" t="str">
        <f t="shared" si="16"/>
        <v>0</v>
      </c>
      <c r="U23" s="107" t="str">
        <f t="shared" si="17"/>
        <v/>
      </c>
      <c r="V23" s="106" t="str">
        <f t="shared" si="18"/>
        <v>0</v>
      </c>
      <c r="W23" s="108">
        <f t="shared" si="19"/>
        <v>0</v>
      </c>
      <c r="X23" s="32">
        <f t="shared" si="3"/>
        <v>0</v>
      </c>
      <c r="Y23" s="105" t="str">
        <f t="shared" si="20"/>
        <v/>
      </c>
      <c r="Z23" s="106" t="str">
        <f t="shared" si="21"/>
        <v>0</v>
      </c>
      <c r="AA23" s="107" t="str">
        <f t="shared" si="22"/>
        <v/>
      </c>
      <c r="AB23" s="106" t="str">
        <f t="shared" si="23"/>
        <v>0</v>
      </c>
      <c r="AC23" s="14">
        <f t="shared" si="24"/>
        <v>0</v>
      </c>
      <c r="AD23" s="32">
        <f t="shared" si="4"/>
        <v>0</v>
      </c>
    </row>
    <row r="24" spans="2:30" ht="13.5" customHeight="1" x14ac:dyDescent="0.15">
      <c r="B24" s="3" t="s">
        <v>11</v>
      </c>
      <c r="C24" s="20"/>
      <c r="D24" s="10"/>
      <c r="E24" s="21"/>
      <c r="F24" s="15">
        <f t="shared" si="0"/>
        <v>0</v>
      </c>
      <c r="G24" s="105" t="str">
        <f t="shared" si="5"/>
        <v/>
      </c>
      <c r="H24" s="106" t="str">
        <f t="shared" si="6"/>
        <v>0</v>
      </c>
      <c r="I24" s="107" t="str">
        <f t="shared" si="7"/>
        <v/>
      </c>
      <c r="J24" s="106" t="str">
        <f t="shared" si="8"/>
        <v>0</v>
      </c>
      <c r="K24" s="108">
        <f t="shared" si="9"/>
        <v>0</v>
      </c>
      <c r="L24" s="32">
        <f t="shared" si="1"/>
        <v>0</v>
      </c>
      <c r="M24" s="105" t="str">
        <f t="shared" si="10"/>
        <v/>
      </c>
      <c r="N24" s="106" t="str">
        <f t="shared" si="11"/>
        <v>0</v>
      </c>
      <c r="O24" s="107" t="str">
        <f t="shared" si="12"/>
        <v/>
      </c>
      <c r="P24" s="106" t="str">
        <f t="shared" si="13"/>
        <v>0</v>
      </c>
      <c r="Q24" s="108">
        <f t="shared" si="14"/>
        <v>0</v>
      </c>
      <c r="R24" s="32">
        <f t="shared" si="2"/>
        <v>0</v>
      </c>
      <c r="S24" s="105" t="str">
        <f t="shared" si="15"/>
        <v/>
      </c>
      <c r="T24" s="106" t="str">
        <f t="shared" si="16"/>
        <v>0</v>
      </c>
      <c r="U24" s="107" t="str">
        <f t="shared" si="17"/>
        <v/>
      </c>
      <c r="V24" s="106" t="str">
        <f t="shared" si="18"/>
        <v>0</v>
      </c>
      <c r="W24" s="108">
        <f t="shared" si="19"/>
        <v>0</v>
      </c>
      <c r="X24" s="32">
        <f t="shared" si="3"/>
        <v>0</v>
      </c>
      <c r="Y24" s="105" t="str">
        <f t="shared" si="20"/>
        <v/>
      </c>
      <c r="Z24" s="106" t="str">
        <f t="shared" si="21"/>
        <v>0</v>
      </c>
      <c r="AA24" s="107" t="str">
        <f t="shared" si="22"/>
        <v/>
      </c>
      <c r="AB24" s="106" t="str">
        <f t="shared" si="23"/>
        <v>0</v>
      </c>
      <c r="AC24" s="14">
        <f t="shared" si="24"/>
        <v>0</v>
      </c>
      <c r="AD24" s="32">
        <f t="shared" si="4"/>
        <v>0</v>
      </c>
    </row>
    <row r="25" spans="2:30" x14ac:dyDescent="0.15">
      <c r="B25" s="4" t="s">
        <v>12</v>
      </c>
      <c r="C25" s="17"/>
      <c r="D25" s="18"/>
      <c r="E25" s="19"/>
      <c r="F25" s="13">
        <f t="shared" si="0"/>
        <v>0</v>
      </c>
      <c r="G25" s="105" t="str">
        <f t="shared" si="5"/>
        <v/>
      </c>
      <c r="H25" s="106" t="str">
        <f t="shared" si="6"/>
        <v>0</v>
      </c>
      <c r="I25" s="107" t="str">
        <f t="shared" si="7"/>
        <v/>
      </c>
      <c r="J25" s="106" t="str">
        <f t="shared" si="8"/>
        <v>0</v>
      </c>
      <c r="K25" s="108">
        <f t="shared" si="9"/>
        <v>0</v>
      </c>
      <c r="L25" s="32">
        <f t="shared" si="1"/>
        <v>0</v>
      </c>
      <c r="M25" s="105" t="str">
        <f t="shared" si="10"/>
        <v/>
      </c>
      <c r="N25" s="106" t="str">
        <f t="shared" si="11"/>
        <v>0</v>
      </c>
      <c r="O25" s="107" t="str">
        <f t="shared" si="12"/>
        <v/>
      </c>
      <c r="P25" s="106" t="str">
        <f t="shared" si="13"/>
        <v>0</v>
      </c>
      <c r="Q25" s="108">
        <f t="shared" si="14"/>
        <v>0</v>
      </c>
      <c r="R25" s="32">
        <f t="shared" si="2"/>
        <v>0</v>
      </c>
      <c r="S25" s="105" t="str">
        <f t="shared" si="15"/>
        <v/>
      </c>
      <c r="T25" s="106" t="str">
        <f t="shared" si="16"/>
        <v>0</v>
      </c>
      <c r="U25" s="107" t="str">
        <f t="shared" si="17"/>
        <v/>
      </c>
      <c r="V25" s="106" t="str">
        <f t="shared" si="18"/>
        <v>0</v>
      </c>
      <c r="W25" s="108">
        <f t="shared" si="19"/>
        <v>0</v>
      </c>
      <c r="X25" s="32">
        <f t="shared" si="3"/>
        <v>0</v>
      </c>
      <c r="Y25" s="105" t="str">
        <f t="shared" si="20"/>
        <v/>
      </c>
      <c r="Z25" s="106" t="str">
        <f t="shared" si="21"/>
        <v>0</v>
      </c>
      <c r="AA25" s="107" t="str">
        <f t="shared" si="22"/>
        <v/>
      </c>
      <c r="AB25" s="106" t="str">
        <f t="shared" si="23"/>
        <v>0</v>
      </c>
      <c r="AC25" s="14">
        <f t="shared" si="24"/>
        <v>0</v>
      </c>
      <c r="AD25" s="32">
        <f t="shared" si="4"/>
        <v>0</v>
      </c>
    </row>
    <row r="26" spans="2:30" x14ac:dyDescent="0.15">
      <c r="B26" s="3" t="s">
        <v>13</v>
      </c>
      <c r="C26" s="20"/>
      <c r="D26" s="10"/>
      <c r="E26" s="21"/>
      <c r="F26" s="15">
        <f t="shared" si="0"/>
        <v>0</v>
      </c>
      <c r="G26" s="105" t="str">
        <f t="shared" si="5"/>
        <v/>
      </c>
      <c r="H26" s="106" t="str">
        <f t="shared" si="6"/>
        <v>0</v>
      </c>
      <c r="I26" s="107" t="str">
        <f t="shared" si="7"/>
        <v/>
      </c>
      <c r="J26" s="106" t="str">
        <f t="shared" si="8"/>
        <v>0</v>
      </c>
      <c r="K26" s="108">
        <f t="shared" si="9"/>
        <v>0</v>
      </c>
      <c r="L26" s="32">
        <f t="shared" si="1"/>
        <v>0</v>
      </c>
      <c r="M26" s="105" t="str">
        <f t="shared" si="10"/>
        <v/>
      </c>
      <c r="N26" s="106" t="str">
        <f t="shared" si="11"/>
        <v>0</v>
      </c>
      <c r="O26" s="107" t="str">
        <f t="shared" si="12"/>
        <v/>
      </c>
      <c r="P26" s="106" t="str">
        <f t="shared" si="13"/>
        <v>0</v>
      </c>
      <c r="Q26" s="108">
        <f t="shared" si="14"/>
        <v>0</v>
      </c>
      <c r="R26" s="32">
        <f t="shared" si="2"/>
        <v>0</v>
      </c>
      <c r="S26" s="105" t="str">
        <f t="shared" si="15"/>
        <v/>
      </c>
      <c r="T26" s="106" t="str">
        <f t="shared" si="16"/>
        <v>0</v>
      </c>
      <c r="U26" s="107" t="str">
        <f t="shared" si="17"/>
        <v/>
      </c>
      <c r="V26" s="106" t="str">
        <f t="shared" si="18"/>
        <v>0</v>
      </c>
      <c r="W26" s="108">
        <f t="shared" si="19"/>
        <v>0</v>
      </c>
      <c r="X26" s="32">
        <f t="shared" si="3"/>
        <v>0</v>
      </c>
      <c r="Y26" s="105" t="str">
        <f t="shared" si="20"/>
        <v/>
      </c>
      <c r="Z26" s="106" t="str">
        <f t="shared" si="21"/>
        <v>0</v>
      </c>
      <c r="AA26" s="107" t="str">
        <f t="shared" si="22"/>
        <v/>
      </c>
      <c r="AB26" s="106" t="str">
        <f t="shared" si="23"/>
        <v>0</v>
      </c>
      <c r="AC26" s="14">
        <f t="shared" si="24"/>
        <v>0</v>
      </c>
      <c r="AD26" s="32">
        <f t="shared" si="4"/>
        <v>0</v>
      </c>
    </row>
    <row r="27" spans="2:30" x14ac:dyDescent="0.15">
      <c r="B27" s="4" t="s">
        <v>14</v>
      </c>
      <c r="C27" s="17"/>
      <c r="D27" s="18"/>
      <c r="E27" s="19"/>
      <c r="F27" s="13">
        <f t="shared" si="0"/>
        <v>0</v>
      </c>
      <c r="G27" s="105" t="str">
        <f t="shared" si="5"/>
        <v/>
      </c>
      <c r="H27" s="106" t="str">
        <f t="shared" si="6"/>
        <v>0</v>
      </c>
      <c r="I27" s="107" t="str">
        <f t="shared" si="7"/>
        <v/>
      </c>
      <c r="J27" s="106" t="str">
        <f t="shared" si="8"/>
        <v>0</v>
      </c>
      <c r="K27" s="108">
        <f t="shared" si="9"/>
        <v>0</v>
      </c>
      <c r="L27" s="32">
        <f t="shared" si="1"/>
        <v>0</v>
      </c>
      <c r="M27" s="105" t="str">
        <f t="shared" si="10"/>
        <v/>
      </c>
      <c r="N27" s="106" t="str">
        <f t="shared" si="11"/>
        <v>0</v>
      </c>
      <c r="O27" s="107" t="str">
        <f t="shared" si="12"/>
        <v/>
      </c>
      <c r="P27" s="106" t="str">
        <f t="shared" si="13"/>
        <v>0</v>
      </c>
      <c r="Q27" s="108">
        <f t="shared" si="14"/>
        <v>0</v>
      </c>
      <c r="R27" s="32">
        <f t="shared" si="2"/>
        <v>0</v>
      </c>
      <c r="S27" s="105" t="str">
        <f t="shared" si="15"/>
        <v/>
      </c>
      <c r="T27" s="106" t="str">
        <f t="shared" si="16"/>
        <v>0</v>
      </c>
      <c r="U27" s="107" t="str">
        <f t="shared" si="17"/>
        <v/>
      </c>
      <c r="V27" s="106" t="str">
        <f t="shared" si="18"/>
        <v>0</v>
      </c>
      <c r="W27" s="108">
        <f t="shared" si="19"/>
        <v>0</v>
      </c>
      <c r="X27" s="32">
        <f t="shared" si="3"/>
        <v>0</v>
      </c>
      <c r="Y27" s="105" t="str">
        <f t="shared" si="20"/>
        <v/>
      </c>
      <c r="Z27" s="106" t="str">
        <f t="shared" si="21"/>
        <v>0</v>
      </c>
      <c r="AA27" s="107" t="str">
        <f t="shared" si="22"/>
        <v/>
      </c>
      <c r="AB27" s="106" t="str">
        <f t="shared" si="23"/>
        <v>0</v>
      </c>
      <c r="AC27" s="14">
        <f t="shared" si="24"/>
        <v>0</v>
      </c>
      <c r="AD27" s="32">
        <f t="shared" si="4"/>
        <v>0</v>
      </c>
    </row>
    <row r="28" spans="2:30" x14ac:dyDescent="0.15">
      <c r="B28" s="4" t="s">
        <v>15</v>
      </c>
      <c r="C28" s="17"/>
      <c r="D28" s="18"/>
      <c r="E28" s="19"/>
      <c r="F28" s="13">
        <f t="shared" si="0"/>
        <v>0</v>
      </c>
      <c r="G28" s="105" t="str">
        <f t="shared" si="5"/>
        <v/>
      </c>
      <c r="H28" s="106" t="str">
        <f t="shared" si="6"/>
        <v>0</v>
      </c>
      <c r="I28" s="107" t="str">
        <f t="shared" si="7"/>
        <v/>
      </c>
      <c r="J28" s="106" t="str">
        <f t="shared" si="8"/>
        <v>0</v>
      </c>
      <c r="K28" s="108">
        <f t="shared" si="9"/>
        <v>0</v>
      </c>
      <c r="L28" s="32">
        <f t="shared" si="1"/>
        <v>0</v>
      </c>
      <c r="M28" s="105" t="str">
        <f t="shared" si="10"/>
        <v/>
      </c>
      <c r="N28" s="106" t="str">
        <f t="shared" si="11"/>
        <v>0</v>
      </c>
      <c r="O28" s="107" t="str">
        <f t="shared" si="12"/>
        <v/>
      </c>
      <c r="P28" s="106" t="str">
        <f t="shared" si="13"/>
        <v>0</v>
      </c>
      <c r="Q28" s="108">
        <f t="shared" si="14"/>
        <v>0</v>
      </c>
      <c r="R28" s="32">
        <f t="shared" si="2"/>
        <v>0</v>
      </c>
      <c r="S28" s="105" t="str">
        <f t="shared" si="15"/>
        <v/>
      </c>
      <c r="T28" s="106" t="str">
        <f t="shared" si="16"/>
        <v>0</v>
      </c>
      <c r="U28" s="107" t="str">
        <f t="shared" si="17"/>
        <v/>
      </c>
      <c r="V28" s="106" t="str">
        <f t="shared" si="18"/>
        <v>0</v>
      </c>
      <c r="W28" s="108">
        <f t="shared" si="19"/>
        <v>0</v>
      </c>
      <c r="X28" s="32">
        <f t="shared" si="3"/>
        <v>0</v>
      </c>
      <c r="Y28" s="105" t="str">
        <f t="shared" si="20"/>
        <v/>
      </c>
      <c r="Z28" s="106" t="str">
        <f t="shared" si="21"/>
        <v>0</v>
      </c>
      <c r="AA28" s="107" t="str">
        <f t="shared" si="22"/>
        <v/>
      </c>
      <c r="AB28" s="106" t="str">
        <f t="shared" si="23"/>
        <v>0</v>
      </c>
      <c r="AC28" s="14">
        <f t="shared" si="24"/>
        <v>0</v>
      </c>
      <c r="AD28" s="32">
        <f t="shared" si="4"/>
        <v>0</v>
      </c>
    </row>
    <row r="29" spans="2:30" x14ac:dyDescent="0.15">
      <c r="B29" s="62" t="s">
        <v>16</v>
      </c>
      <c r="C29" s="22"/>
      <c r="D29" s="78"/>
      <c r="E29" s="79"/>
      <c r="F29" s="80">
        <f t="shared" si="0"/>
        <v>0</v>
      </c>
      <c r="G29" s="109" t="str">
        <f t="shared" si="5"/>
        <v/>
      </c>
      <c r="H29" s="110" t="str">
        <f t="shared" si="6"/>
        <v>0</v>
      </c>
      <c r="I29" s="111" t="str">
        <f t="shared" si="7"/>
        <v/>
      </c>
      <c r="J29" s="110" t="str">
        <f t="shared" si="8"/>
        <v>0</v>
      </c>
      <c r="K29" s="112">
        <f t="shared" si="9"/>
        <v>0</v>
      </c>
      <c r="L29" s="33">
        <f t="shared" si="1"/>
        <v>0</v>
      </c>
      <c r="M29" s="109" t="str">
        <f t="shared" si="10"/>
        <v/>
      </c>
      <c r="N29" s="110" t="str">
        <f t="shared" si="11"/>
        <v>0</v>
      </c>
      <c r="O29" s="111" t="str">
        <f t="shared" si="12"/>
        <v/>
      </c>
      <c r="P29" s="110" t="str">
        <f t="shared" si="13"/>
        <v>0</v>
      </c>
      <c r="Q29" s="112">
        <f t="shared" si="14"/>
        <v>0</v>
      </c>
      <c r="R29" s="33">
        <f t="shared" si="2"/>
        <v>0</v>
      </c>
      <c r="S29" s="109" t="str">
        <f t="shared" si="15"/>
        <v/>
      </c>
      <c r="T29" s="110" t="str">
        <f t="shared" si="16"/>
        <v>0</v>
      </c>
      <c r="U29" s="111" t="str">
        <f t="shared" si="17"/>
        <v/>
      </c>
      <c r="V29" s="110" t="str">
        <f t="shared" si="18"/>
        <v>0</v>
      </c>
      <c r="W29" s="112">
        <f t="shared" si="19"/>
        <v>0</v>
      </c>
      <c r="X29" s="33">
        <f t="shared" si="3"/>
        <v>0</v>
      </c>
      <c r="Y29" s="109" t="str">
        <f t="shared" si="20"/>
        <v/>
      </c>
      <c r="Z29" s="110" t="str">
        <f t="shared" si="21"/>
        <v>0</v>
      </c>
      <c r="AA29" s="111" t="str">
        <f t="shared" si="22"/>
        <v/>
      </c>
      <c r="AB29" s="110" t="str">
        <f t="shared" si="23"/>
        <v>0</v>
      </c>
      <c r="AC29" s="16">
        <f t="shared" si="24"/>
        <v>0</v>
      </c>
      <c r="AD29" s="33">
        <f t="shared" si="4"/>
        <v>0</v>
      </c>
    </row>
    <row r="31" spans="2:30" x14ac:dyDescent="0.15">
      <c r="D31" s="5"/>
      <c r="E31" s="5"/>
    </row>
  </sheetData>
  <mergeCells count="37">
    <mergeCell ref="B12:B14"/>
    <mergeCell ref="C12:E12"/>
    <mergeCell ref="M12:R12"/>
    <mergeCell ref="M13:Q13"/>
    <mergeCell ref="R13:R14"/>
    <mergeCell ref="M14:N14"/>
    <mergeCell ref="O14:P14"/>
    <mergeCell ref="G14:H14"/>
    <mergeCell ref="I14:J14"/>
    <mergeCell ref="G13:K13"/>
    <mergeCell ref="F12:F14"/>
    <mergeCell ref="C13:C14"/>
    <mergeCell ref="D13:D14"/>
    <mergeCell ref="E13:E14"/>
    <mergeCell ref="L13:L14"/>
    <mergeCell ref="G12:L12"/>
    <mergeCell ref="Y12:AD12"/>
    <mergeCell ref="Y13:AC13"/>
    <mergeCell ref="AD13:AD14"/>
    <mergeCell ref="Y14:Z14"/>
    <mergeCell ref="AA14:AB14"/>
    <mergeCell ref="S12:X12"/>
    <mergeCell ref="S13:W13"/>
    <mergeCell ref="X13:X14"/>
    <mergeCell ref="S14:T14"/>
    <mergeCell ref="U14:V14"/>
    <mergeCell ref="M5:Z7"/>
    <mergeCell ref="B5:C5"/>
    <mergeCell ref="B7:C7"/>
    <mergeCell ref="B8:C8"/>
    <mergeCell ref="B9:C9"/>
    <mergeCell ref="F5:K5"/>
    <mergeCell ref="F6:K6"/>
    <mergeCell ref="B6:C6"/>
    <mergeCell ref="F7:K7"/>
    <mergeCell ref="F8:K8"/>
    <mergeCell ref="F9:K9"/>
  </mergeCells>
  <phoneticPr fontId="1"/>
  <pageMargins left="0.51181102362204722" right="0.51181102362204722" top="0.74803149606299213" bottom="0.35433070866141736" header="0.31496062992125984" footer="0.31496062992125984"/>
  <pageSetup paperSize="9" scale="94"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2:AM31"/>
  <sheetViews>
    <sheetView zoomScaleNormal="100" workbookViewId="0">
      <selection activeCell="F15" sqref="F15"/>
    </sheetView>
  </sheetViews>
  <sheetFormatPr defaultRowHeight="13.5" x14ac:dyDescent="0.15"/>
  <cols>
    <col min="1" max="1" width="2.625" customWidth="1"/>
    <col min="2" max="2" width="6.375" customWidth="1"/>
    <col min="3" max="3" width="9.875" style="1" customWidth="1"/>
    <col min="4" max="5" width="10.625" customWidth="1"/>
    <col min="6" max="6" width="7.125" bestFit="1" customWidth="1"/>
    <col min="7" max="11" width="3.75" style="6" customWidth="1"/>
    <col min="12" max="12" width="6.125" customWidth="1"/>
    <col min="13" max="17" width="3.75" style="6" customWidth="1"/>
    <col min="18" max="18" width="6.125" customWidth="1"/>
    <col min="19" max="23" width="3.75" style="6" customWidth="1"/>
    <col min="24" max="24" width="6" customWidth="1"/>
    <col min="25" max="29" width="3.75" style="6" customWidth="1"/>
    <col min="30" max="30" width="6" customWidth="1"/>
    <col min="31" max="38" width="9.75" customWidth="1"/>
    <col min="39" max="39" width="61.375" customWidth="1"/>
  </cols>
  <sheetData>
    <row r="2" spans="1:39" ht="24" customHeight="1" x14ac:dyDescent="0.15">
      <c r="B2" s="65" t="s">
        <v>118</v>
      </c>
      <c r="C2" s="63"/>
      <c r="D2" s="65"/>
      <c r="E2" s="65"/>
      <c r="F2" s="65"/>
      <c r="G2" s="65"/>
      <c r="H2" s="65"/>
      <c r="I2" s="65"/>
      <c r="J2" s="65"/>
      <c r="K2" s="65"/>
      <c r="L2" s="65"/>
      <c r="M2" s="65"/>
      <c r="N2" s="65"/>
      <c r="O2" s="65"/>
      <c r="P2" s="65"/>
      <c r="Q2" s="65"/>
      <c r="R2" s="65"/>
      <c r="S2" s="65"/>
      <c r="T2" s="65"/>
      <c r="U2" s="65"/>
      <c r="V2" s="65"/>
      <c r="W2" s="65"/>
      <c r="X2" s="65"/>
      <c r="Y2" s="65"/>
      <c r="Z2" s="65"/>
      <c r="AA2" s="65"/>
      <c r="AB2" s="65"/>
      <c r="AC2" s="65"/>
      <c r="AD2" s="65"/>
    </row>
    <row r="3" spans="1:39" ht="15.75" customHeight="1" x14ac:dyDescent="0.15">
      <c r="B3" s="65"/>
      <c r="C3" s="63"/>
      <c r="D3" s="65"/>
      <c r="E3" s="65"/>
      <c r="F3" s="65"/>
      <c r="G3" s="65"/>
      <c r="H3" s="65"/>
      <c r="I3" s="65"/>
      <c r="J3" s="65"/>
      <c r="K3" s="65"/>
      <c r="L3" s="65"/>
      <c r="M3" s="65"/>
      <c r="N3" s="65"/>
      <c r="O3" s="65"/>
      <c r="P3" s="65"/>
      <c r="Q3" s="65"/>
      <c r="R3" s="65"/>
      <c r="S3" s="65"/>
      <c r="T3" s="65"/>
      <c r="U3" s="65"/>
      <c r="V3" s="65"/>
      <c r="W3" s="65"/>
      <c r="X3" s="65"/>
      <c r="Y3" s="65"/>
      <c r="Z3" s="65"/>
      <c r="AA3" s="65"/>
      <c r="AB3" s="65"/>
      <c r="AC3" s="65"/>
      <c r="AD3" s="65"/>
    </row>
    <row r="4" spans="1:39" ht="18.75" customHeight="1" x14ac:dyDescent="0.15">
      <c r="A4" s="94" t="s">
        <v>117</v>
      </c>
      <c r="B4" s="94"/>
      <c r="C4" s="63"/>
      <c r="D4" s="65"/>
      <c r="E4" s="65"/>
      <c r="F4" s="65"/>
      <c r="G4" s="65"/>
      <c r="H4" s="65"/>
      <c r="I4" s="65"/>
      <c r="J4" s="65"/>
      <c r="K4" s="65"/>
      <c r="L4" s="65"/>
      <c r="M4" s="65"/>
      <c r="N4" s="65"/>
      <c r="O4" s="65"/>
      <c r="P4" s="65"/>
      <c r="Q4" s="65"/>
      <c r="R4" s="65"/>
      <c r="S4" s="65"/>
      <c r="T4" s="65"/>
      <c r="U4" s="65"/>
      <c r="V4" s="65"/>
      <c r="W4" s="65"/>
      <c r="X4" s="65"/>
      <c r="Y4" s="65"/>
      <c r="Z4" s="65"/>
      <c r="AA4" s="65"/>
      <c r="AB4" s="65"/>
      <c r="AC4" s="65"/>
      <c r="AD4" s="65"/>
    </row>
    <row r="5" spans="1:39" ht="15.75" customHeight="1" x14ac:dyDescent="0.15">
      <c r="B5" s="171" t="s">
        <v>112</v>
      </c>
      <c r="C5" s="172"/>
      <c r="D5" s="91" t="s">
        <v>59</v>
      </c>
      <c r="E5" s="119" t="s">
        <v>60</v>
      </c>
      <c r="F5" s="177" t="s">
        <v>114</v>
      </c>
      <c r="G5" s="178"/>
      <c r="H5" s="178"/>
      <c r="I5" s="178"/>
      <c r="J5" s="178"/>
      <c r="K5" s="179"/>
      <c r="L5" s="83"/>
      <c r="M5" s="170" t="s">
        <v>138</v>
      </c>
      <c r="N5" s="170"/>
      <c r="O5" s="170"/>
      <c r="P5" s="170"/>
      <c r="Q5" s="170"/>
      <c r="R5" s="170"/>
      <c r="S5" s="170"/>
      <c r="T5" s="170"/>
      <c r="U5" s="170"/>
      <c r="V5" s="170"/>
      <c r="W5" s="170"/>
      <c r="X5" s="170"/>
      <c r="Y5" s="170"/>
      <c r="Z5" s="170"/>
    </row>
    <row r="6" spans="1:39" ht="15.75" customHeight="1" x14ac:dyDescent="0.15">
      <c r="B6" s="183" t="s">
        <v>58</v>
      </c>
      <c r="C6" s="184"/>
      <c r="D6" s="85">
        <v>0.58333333333333337</v>
      </c>
      <c r="E6" s="86">
        <v>0.75</v>
      </c>
      <c r="F6" s="180" t="s">
        <v>122</v>
      </c>
      <c r="G6" s="181"/>
      <c r="H6" s="181"/>
      <c r="I6" s="181"/>
      <c r="J6" s="181"/>
      <c r="K6" s="182"/>
      <c r="M6" s="170"/>
      <c r="N6" s="170"/>
      <c r="O6" s="170"/>
      <c r="P6" s="170"/>
      <c r="Q6" s="170"/>
      <c r="R6" s="170"/>
      <c r="S6" s="170"/>
      <c r="T6" s="170"/>
      <c r="U6" s="170"/>
      <c r="V6" s="170"/>
      <c r="W6" s="170"/>
      <c r="X6" s="170"/>
      <c r="Y6" s="170"/>
      <c r="Z6" s="170"/>
    </row>
    <row r="7" spans="1:39" ht="15.75" customHeight="1" x14ac:dyDescent="0.15">
      <c r="B7" s="173" t="s">
        <v>61</v>
      </c>
      <c r="C7" s="174"/>
      <c r="D7" s="87">
        <v>0.33333333333333331</v>
      </c>
      <c r="E7" s="88">
        <v>0.75</v>
      </c>
      <c r="F7" s="185" t="s">
        <v>126</v>
      </c>
      <c r="G7" s="186"/>
      <c r="H7" s="186"/>
      <c r="I7" s="186"/>
      <c r="J7" s="186"/>
      <c r="K7" s="187"/>
      <c r="M7" s="170"/>
      <c r="N7" s="170"/>
      <c r="O7" s="170"/>
      <c r="P7" s="170"/>
      <c r="Q7" s="170"/>
      <c r="R7" s="170"/>
      <c r="S7" s="170"/>
      <c r="T7" s="170"/>
      <c r="U7" s="170"/>
      <c r="V7" s="170"/>
      <c r="W7" s="170"/>
      <c r="X7" s="170"/>
      <c r="Y7" s="170"/>
      <c r="Z7" s="170"/>
    </row>
    <row r="8" spans="1:39" ht="15.75" customHeight="1" x14ac:dyDescent="0.15">
      <c r="B8" s="173" t="s">
        <v>62</v>
      </c>
      <c r="C8" s="174"/>
      <c r="D8" s="87">
        <v>0.29166666666666669</v>
      </c>
      <c r="E8" s="88">
        <v>0.75</v>
      </c>
      <c r="F8" s="185" t="s">
        <v>127</v>
      </c>
      <c r="G8" s="186"/>
      <c r="H8" s="186"/>
      <c r="I8" s="186"/>
      <c r="J8" s="186"/>
      <c r="K8" s="187"/>
    </row>
    <row r="9" spans="1:39" ht="15.75" customHeight="1" x14ac:dyDescent="0.15">
      <c r="B9" s="175" t="s">
        <v>63</v>
      </c>
      <c r="C9" s="176"/>
      <c r="D9" s="89">
        <v>0.41666666666666669</v>
      </c>
      <c r="E9" s="90">
        <v>0.79166666666666663</v>
      </c>
      <c r="F9" s="188" t="s">
        <v>123</v>
      </c>
      <c r="G9" s="189"/>
      <c r="H9" s="189"/>
      <c r="I9" s="189"/>
      <c r="J9" s="189"/>
      <c r="K9" s="190"/>
    </row>
    <row r="10" spans="1:39" ht="36" customHeight="1" x14ac:dyDescent="0.15">
      <c r="B10" s="97"/>
      <c r="C10" s="97"/>
      <c r="D10" s="98"/>
      <c r="E10" s="98"/>
      <c r="F10" s="95"/>
      <c r="G10" s="96"/>
      <c r="H10" s="96"/>
      <c r="I10" s="96"/>
      <c r="J10" s="96"/>
      <c r="K10" s="96"/>
    </row>
    <row r="11" spans="1:39" ht="21" customHeight="1" x14ac:dyDescent="0.15">
      <c r="A11" t="s">
        <v>119</v>
      </c>
      <c r="F11" s="2"/>
      <c r="AG11" s="64"/>
      <c r="AH11" s="64"/>
    </row>
    <row r="12" spans="1:39" ht="21" customHeight="1" x14ac:dyDescent="0.15">
      <c r="B12" s="202" t="s">
        <v>4</v>
      </c>
      <c r="C12" s="205" t="s">
        <v>131</v>
      </c>
      <c r="D12" s="206"/>
      <c r="E12" s="207"/>
      <c r="F12" s="208" t="s">
        <v>115</v>
      </c>
      <c r="G12" s="191" t="s">
        <v>58</v>
      </c>
      <c r="H12" s="192"/>
      <c r="I12" s="192"/>
      <c r="J12" s="192"/>
      <c r="K12" s="192"/>
      <c r="L12" s="193"/>
      <c r="M12" s="191" t="s">
        <v>61</v>
      </c>
      <c r="N12" s="192"/>
      <c r="O12" s="192"/>
      <c r="P12" s="192"/>
      <c r="Q12" s="192"/>
      <c r="R12" s="193"/>
      <c r="S12" s="191" t="s">
        <v>62</v>
      </c>
      <c r="T12" s="192"/>
      <c r="U12" s="192"/>
      <c r="V12" s="192"/>
      <c r="W12" s="192"/>
      <c r="X12" s="193"/>
      <c r="Y12" s="191" t="s">
        <v>63</v>
      </c>
      <c r="Z12" s="192"/>
      <c r="AA12" s="192"/>
      <c r="AB12" s="192"/>
      <c r="AC12" s="192"/>
      <c r="AD12" s="193"/>
      <c r="AM12" s="60" t="s">
        <v>38</v>
      </c>
    </row>
    <row r="13" spans="1:39" ht="24" customHeight="1" x14ac:dyDescent="0.15">
      <c r="B13" s="203"/>
      <c r="C13" s="211" t="s">
        <v>110</v>
      </c>
      <c r="D13" s="213" t="s">
        <v>111</v>
      </c>
      <c r="E13" s="215" t="s">
        <v>125</v>
      </c>
      <c r="F13" s="209"/>
      <c r="G13" s="194" t="s">
        <v>113</v>
      </c>
      <c r="H13" s="195"/>
      <c r="I13" s="195"/>
      <c r="J13" s="195"/>
      <c r="K13" s="196"/>
      <c r="L13" s="197" t="s">
        <v>70</v>
      </c>
      <c r="M13" s="194" t="s">
        <v>113</v>
      </c>
      <c r="N13" s="195"/>
      <c r="O13" s="195"/>
      <c r="P13" s="195"/>
      <c r="Q13" s="196"/>
      <c r="R13" s="197" t="s">
        <v>70</v>
      </c>
      <c r="S13" s="194" t="s">
        <v>113</v>
      </c>
      <c r="T13" s="195"/>
      <c r="U13" s="195"/>
      <c r="V13" s="195"/>
      <c r="W13" s="196"/>
      <c r="X13" s="197" t="s">
        <v>70</v>
      </c>
      <c r="Y13" s="194" t="s">
        <v>113</v>
      </c>
      <c r="Z13" s="195"/>
      <c r="AA13" s="195"/>
      <c r="AB13" s="195"/>
      <c r="AC13" s="196"/>
      <c r="AD13" s="197" t="s">
        <v>70</v>
      </c>
      <c r="AM13" s="60"/>
    </row>
    <row r="14" spans="1:39" ht="21" customHeight="1" x14ac:dyDescent="0.15">
      <c r="B14" s="204"/>
      <c r="C14" s="212"/>
      <c r="D14" s="214"/>
      <c r="E14" s="216"/>
      <c r="F14" s="210"/>
      <c r="G14" s="199" t="s">
        <v>71</v>
      </c>
      <c r="H14" s="200"/>
      <c r="I14" s="201" t="s">
        <v>72</v>
      </c>
      <c r="J14" s="200"/>
      <c r="K14" s="84" t="s">
        <v>73</v>
      </c>
      <c r="L14" s="198"/>
      <c r="M14" s="199" t="s">
        <v>71</v>
      </c>
      <c r="N14" s="200"/>
      <c r="O14" s="201" t="s">
        <v>72</v>
      </c>
      <c r="P14" s="200"/>
      <c r="Q14" s="84" t="s">
        <v>73</v>
      </c>
      <c r="R14" s="198"/>
      <c r="S14" s="199" t="s">
        <v>71</v>
      </c>
      <c r="T14" s="200"/>
      <c r="U14" s="201" t="s">
        <v>72</v>
      </c>
      <c r="V14" s="200"/>
      <c r="W14" s="84" t="s">
        <v>73</v>
      </c>
      <c r="X14" s="198"/>
      <c r="Y14" s="199" t="s">
        <v>71</v>
      </c>
      <c r="Z14" s="200"/>
      <c r="AA14" s="201" t="s">
        <v>72</v>
      </c>
      <c r="AB14" s="200"/>
      <c r="AC14" s="84" t="s">
        <v>73</v>
      </c>
      <c r="AD14" s="198"/>
      <c r="AM14" s="217" t="s">
        <v>39</v>
      </c>
    </row>
    <row r="15" spans="1:39" x14ac:dyDescent="0.15">
      <c r="B15" s="74" t="s">
        <v>1</v>
      </c>
      <c r="C15" s="75">
        <v>0.54166666666666663</v>
      </c>
      <c r="D15" s="76">
        <v>0.75</v>
      </c>
      <c r="E15" s="77">
        <v>0</v>
      </c>
      <c r="F15" s="11">
        <f t="shared" ref="F15:F29" si="0">D15-C15</f>
        <v>0.20833333333333337</v>
      </c>
      <c r="G15" s="114">
        <f>IF($C15&lt;$D$6,$C15,"")</f>
        <v>0.54166666666666663</v>
      </c>
      <c r="H15" s="103">
        <f>IFERROR($D$6-G15,"0")</f>
        <v>4.1666666666666741E-2</v>
      </c>
      <c r="I15" s="113" t="str">
        <f>IF($D15&gt;$E$6,$D$15,"")</f>
        <v/>
      </c>
      <c r="J15" s="103" t="str">
        <f>IFERROR(I15-$E$6,"0")</f>
        <v>0</v>
      </c>
      <c r="K15" s="115">
        <f>IFERROR(H15+J15,"")</f>
        <v>4.1666666666666741E-2</v>
      </c>
      <c r="L15" s="32">
        <f>IF(($F15-$K15-$E15)&lt;=0,0,($F15-$K15-$E15))</f>
        <v>0.16666666666666663</v>
      </c>
      <c r="M15" s="101" t="str">
        <f>IF($C15&lt;$D$7,$C15,"")</f>
        <v/>
      </c>
      <c r="N15" s="103" t="str">
        <f>IFERROR($D$7-M15,"0")</f>
        <v>0</v>
      </c>
      <c r="O15" s="102" t="str">
        <f>IF($D15&gt;$E$7,$D15,"")</f>
        <v/>
      </c>
      <c r="P15" s="103" t="str">
        <f>IFERROR(O15-$E$7,"0")</f>
        <v>0</v>
      </c>
      <c r="Q15" s="104">
        <f>IFERROR(N15+P15,"")</f>
        <v>0</v>
      </c>
      <c r="R15" s="31">
        <f>IF(($F15-$Q15-$E15)&lt;=0,0,($F15-$Q15-$E15))</f>
        <v>0.20833333333333337</v>
      </c>
      <c r="S15" s="101" t="str">
        <f>IF($C15&lt;$D$8,$C15,"")</f>
        <v/>
      </c>
      <c r="T15" s="103" t="str">
        <f>IFERROR($D$8-S15,"0")</f>
        <v>0</v>
      </c>
      <c r="U15" s="113" t="str">
        <f>IF($D15&gt;$E$8,$D15,"")</f>
        <v/>
      </c>
      <c r="V15" s="103" t="str">
        <f>IFERROR(U15-$E$8,"0")</f>
        <v>0</v>
      </c>
      <c r="W15" s="104">
        <f>IFERROR(T15+V15,"")</f>
        <v>0</v>
      </c>
      <c r="X15" s="31">
        <f>IF(($F15-$W15-$E15)&lt;=0,0,($F15-$W15-$E15))</f>
        <v>0.20833333333333337</v>
      </c>
      <c r="Y15" s="101" t="str">
        <f>IF($C15&lt;$D$9,$C15,"")</f>
        <v/>
      </c>
      <c r="Z15" s="103" t="str">
        <f>IFERROR($D$9-Y15,"0")</f>
        <v>0</v>
      </c>
      <c r="AA15" s="102" t="str">
        <f>IF($D15&gt;$E$9,$D15,"")</f>
        <v/>
      </c>
      <c r="AB15" s="103" t="str">
        <f>IFERROR(AA15-$E$9,"0")</f>
        <v>0</v>
      </c>
      <c r="AC15" s="12">
        <f>IFERROR(Z15+AB15,"")</f>
        <v>0</v>
      </c>
      <c r="AD15" s="31">
        <f>IF(($F15-$AC15-$E15)&lt;=0,0,($F15-$AC15-$E15))</f>
        <v>0.20833333333333337</v>
      </c>
      <c r="AM15" s="218"/>
    </row>
    <row r="16" spans="1:39" x14ac:dyDescent="0.15">
      <c r="B16" s="66" t="s">
        <v>2</v>
      </c>
      <c r="C16" s="67">
        <v>0.625</v>
      </c>
      <c r="D16" s="68">
        <v>0.83333333333333337</v>
      </c>
      <c r="E16" s="69">
        <v>0</v>
      </c>
      <c r="F16" s="13">
        <f t="shared" si="0"/>
        <v>0.20833333333333337</v>
      </c>
      <c r="G16" s="105" t="str">
        <f>IF($C16&lt;$D$6,$C16,"")</f>
        <v/>
      </c>
      <c r="H16" s="106" t="str">
        <f>IFERROR($D$6-G16,"0")</f>
        <v>0</v>
      </c>
      <c r="I16" s="107">
        <f>IF($D16&gt;$E$6,$D16,"")</f>
        <v>0.83333333333333337</v>
      </c>
      <c r="J16" s="106">
        <f>IFERROR(I16-$E$6,"0")</f>
        <v>8.333333333333337E-2</v>
      </c>
      <c r="K16" s="108">
        <f>IFERROR(H16+J16,"")</f>
        <v>8.333333333333337E-2</v>
      </c>
      <c r="L16" s="32">
        <f>IF(($F16-$K16-$E16)&lt;=0,0,($F16-$K16-$E16))</f>
        <v>0.125</v>
      </c>
      <c r="M16" s="105" t="str">
        <f>IF($C16&lt;$D$7,$C16,"")</f>
        <v/>
      </c>
      <c r="N16" s="106" t="str">
        <f>IFERROR($D$7-M16,"0")</f>
        <v>0</v>
      </c>
      <c r="O16" s="107">
        <f>IF($D16&gt;$E$7,$D16,"")</f>
        <v>0.83333333333333337</v>
      </c>
      <c r="P16" s="106">
        <f>IFERROR(O16-$E$7,"0")</f>
        <v>8.333333333333337E-2</v>
      </c>
      <c r="Q16" s="108">
        <f>IFERROR(N16+P16,"")</f>
        <v>8.333333333333337E-2</v>
      </c>
      <c r="R16" s="32">
        <f>IF(($F16-$Q16-$E16)&lt;=0,0,($F16-$Q16-$E16))</f>
        <v>0.125</v>
      </c>
      <c r="S16" s="105" t="str">
        <f>IF($C16&lt;$D$8,$C16,"")</f>
        <v/>
      </c>
      <c r="T16" s="106" t="str">
        <f>IFERROR($D$8-S16,"0")</f>
        <v>0</v>
      </c>
      <c r="U16" s="107">
        <f>IF($D16&gt;$E$8,$D16,"")</f>
        <v>0.83333333333333337</v>
      </c>
      <c r="V16" s="106">
        <f>IFERROR(U16-$E$8,"0")</f>
        <v>8.333333333333337E-2</v>
      </c>
      <c r="W16" s="108">
        <f>IFERROR(T16+V16,"")</f>
        <v>8.333333333333337E-2</v>
      </c>
      <c r="X16" s="32">
        <f t="shared" ref="X16:X29" si="1">IF(($F16-$W16-$E16)&lt;=0,0,($F16-$W16-$E16))</f>
        <v>0.125</v>
      </c>
      <c r="Y16" s="105" t="str">
        <f>IF($C16&lt;$D$9,$C16,"")</f>
        <v/>
      </c>
      <c r="Z16" s="106" t="str">
        <f>IFERROR($D$9-Y16,"0")</f>
        <v>0</v>
      </c>
      <c r="AA16" s="107">
        <f>IF($D16&gt;$E$9,$D16,"")</f>
        <v>0.83333333333333337</v>
      </c>
      <c r="AB16" s="106">
        <f>IFERROR(AA16-$E$9,"0")</f>
        <v>4.1666666666666741E-2</v>
      </c>
      <c r="AC16" s="14">
        <f>IFERROR(Z16+AB16,"")</f>
        <v>4.1666666666666741E-2</v>
      </c>
      <c r="AD16" s="32">
        <f t="shared" ref="AD16:AD29" si="2">IF(($F16-$AC16-$E16)&lt;=0,0,($F16-$AC16-$E16))</f>
        <v>0.16666666666666663</v>
      </c>
      <c r="AM16" s="218"/>
    </row>
    <row r="17" spans="2:39" x14ac:dyDescent="0.15">
      <c r="B17" s="66" t="s">
        <v>3</v>
      </c>
      <c r="C17" s="67">
        <v>0.54166666666666663</v>
      </c>
      <c r="D17" s="68">
        <v>0.79166666666666663</v>
      </c>
      <c r="E17" s="69">
        <v>0</v>
      </c>
      <c r="F17" s="13">
        <f t="shared" si="0"/>
        <v>0.25</v>
      </c>
      <c r="G17" s="105">
        <f t="shared" ref="G17:G29" si="3">IF($C17&lt;$D$6,$C17,"")</f>
        <v>0.54166666666666663</v>
      </c>
      <c r="H17" s="106">
        <f t="shared" ref="H17:H29" si="4">IFERROR($D$6-G17,"0")</f>
        <v>4.1666666666666741E-2</v>
      </c>
      <c r="I17" s="107">
        <f t="shared" ref="I17:I29" si="5">IF($D17&gt;$E$6,$D17,"")</f>
        <v>0.79166666666666663</v>
      </c>
      <c r="J17" s="106">
        <f t="shared" ref="J17:J29" si="6">IFERROR(I17-$E$6,"0")</f>
        <v>4.166666666666663E-2</v>
      </c>
      <c r="K17" s="108">
        <f t="shared" ref="K17:K29" si="7">IFERROR(H17+J17,"")</f>
        <v>8.333333333333337E-2</v>
      </c>
      <c r="L17" s="32">
        <f t="shared" ref="L17:L29" si="8">IF(($F17-$K17-$E17)&lt;=0,0,($F17-$K17-$E17))</f>
        <v>0.16666666666666663</v>
      </c>
      <c r="M17" s="105" t="str">
        <f t="shared" ref="M17:M29" si="9">IF($C17&lt;$D$7,$C17,"")</f>
        <v/>
      </c>
      <c r="N17" s="106" t="str">
        <f t="shared" ref="N17:N29" si="10">IFERROR($D$7-M17,"0")</f>
        <v>0</v>
      </c>
      <c r="O17" s="107">
        <f t="shared" ref="O17:O29" si="11">IF($D17&gt;$E$7,$D17,"")</f>
        <v>0.79166666666666663</v>
      </c>
      <c r="P17" s="106">
        <f t="shared" ref="P17:P29" si="12">IFERROR(O17-$E$7,"0")</f>
        <v>4.166666666666663E-2</v>
      </c>
      <c r="Q17" s="108">
        <f t="shared" ref="Q17:Q29" si="13">IFERROR(N17+P17,"")</f>
        <v>4.166666666666663E-2</v>
      </c>
      <c r="R17" s="32">
        <f t="shared" ref="R17:R29" si="14">IF(($F17-$Q17-$E17)&lt;=0,0,($F17-$Q17-$E17))</f>
        <v>0.20833333333333337</v>
      </c>
      <c r="S17" s="105" t="str">
        <f t="shared" ref="S17:S29" si="15">IF($C17&lt;$D$8,$C17,"")</f>
        <v/>
      </c>
      <c r="T17" s="106" t="str">
        <f t="shared" ref="T17:T29" si="16">IFERROR($D$8-S17,"0")</f>
        <v>0</v>
      </c>
      <c r="U17" s="107">
        <f t="shared" ref="U17:U29" si="17">IF($D17&gt;$E$8,$D17,"")</f>
        <v>0.79166666666666663</v>
      </c>
      <c r="V17" s="106">
        <f t="shared" ref="V17:V29" si="18">IFERROR(U17-$E$8,"0")</f>
        <v>4.166666666666663E-2</v>
      </c>
      <c r="W17" s="108">
        <f t="shared" ref="W17:W29" si="19">IFERROR(T17+V17,"")</f>
        <v>4.166666666666663E-2</v>
      </c>
      <c r="X17" s="32">
        <f t="shared" si="1"/>
        <v>0.20833333333333337</v>
      </c>
      <c r="Y17" s="105" t="str">
        <f t="shared" ref="Y17:Y29" si="20">IF($C17&lt;$D$9,$C17,"")</f>
        <v/>
      </c>
      <c r="Z17" s="106" t="str">
        <f t="shared" ref="Z17:Z29" si="21">IFERROR($D$9-Y17,"0")</f>
        <v>0</v>
      </c>
      <c r="AA17" s="107" t="str">
        <f t="shared" ref="AA17:AA29" si="22">IF($D17&gt;$E$9,$D17,"")</f>
        <v/>
      </c>
      <c r="AB17" s="106" t="str">
        <f t="shared" ref="AB17:AB29" si="23">IFERROR(AA17-$E$9,"0")</f>
        <v>0</v>
      </c>
      <c r="AC17" s="14">
        <f t="shared" ref="AC17:AC29" si="24">IFERROR(Z17+AB17,"")</f>
        <v>0</v>
      </c>
      <c r="AD17" s="32">
        <f t="shared" si="2"/>
        <v>0.25</v>
      </c>
      <c r="AM17" s="218"/>
    </row>
    <row r="18" spans="2:39" x14ac:dyDescent="0.15">
      <c r="B18" s="66" t="s">
        <v>5</v>
      </c>
      <c r="C18" s="67">
        <v>0.5</v>
      </c>
      <c r="D18" s="68">
        <v>0.83333333333333337</v>
      </c>
      <c r="E18" s="139">
        <v>4.1666666666666664E-2</v>
      </c>
      <c r="F18" s="13">
        <f t="shared" si="0"/>
        <v>0.33333333333333337</v>
      </c>
      <c r="G18" s="105">
        <f t="shared" si="3"/>
        <v>0.5</v>
      </c>
      <c r="H18" s="106">
        <f t="shared" si="4"/>
        <v>8.333333333333337E-2</v>
      </c>
      <c r="I18" s="107">
        <f t="shared" si="5"/>
        <v>0.83333333333333337</v>
      </c>
      <c r="J18" s="106">
        <f t="shared" si="6"/>
        <v>8.333333333333337E-2</v>
      </c>
      <c r="K18" s="108">
        <f t="shared" si="7"/>
        <v>0.16666666666666674</v>
      </c>
      <c r="L18" s="32">
        <f t="shared" si="8"/>
        <v>0.12499999999999997</v>
      </c>
      <c r="M18" s="105" t="str">
        <f t="shared" si="9"/>
        <v/>
      </c>
      <c r="N18" s="106" t="str">
        <f t="shared" si="10"/>
        <v>0</v>
      </c>
      <c r="O18" s="107">
        <f t="shared" si="11"/>
        <v>0.83333333333333337</v>
      </c>
      <c r="P18" s="106">
        <f t="shared" si="12"/>
        <v>8.333333333333337E-2</v>
      </c>
      <c r="Q18" s="108">
        <f t="shared" si="13"/>
        <v>8.333333333333337E-2</v>
      </c>
      <c r="R18" s="32">
        <f t="shared" si="14"/>
        <v>0.20833333333333334</v>
      </c>
      <c r="S18" s="105" t="str">
        <f t="shared" si="15"/>
        <v/>
      </c>
      <c r="T18" s="106" t="str">
        <f t="shared" si="16"/>
        <v>0</v>
      </c>
      <c r="U18" s="107">
        <f t="shared" si="17"/>
        <v>0.83333333333333337</v>
      </c>
      <c r="V18" s="106">
        <f t="shared" si="18"/>
        <v>8.333333333333337E-2</v>
      </c>
      <c r="W18" s="108">
        <f t="shared" si="19"/>
        <v>8.333333333333337E-2</v>
      </c>
      <c r="X18" s="32">
        <f t="shared" si="1"/>
        <v>0.20833333333333334</v>
      </c>
      <c r="Y18" s="105" t="str">
        <f t="shared" si="20"/>
        <v/>
      </c>
      <c r="Z18" s="106" t="str">
        <f t="shared" si="21"/>
        <v>0</v>
      </c>
      <c r="AA18" s="107">
        <f t="shared" si="22"/>
        <v>0.83333333333333337</v>
      </c>
      <c r="AB18" s="106">
        <f t="shared" si="23"/>
        <v>4.1666666666666741E-2</v>
      </c>
      <c r="AC18" s="14">
        <f t="shared" si="24"/>
        <v>4.1666666666666741E-2</v>
      </c>
      <c r="AD18" s="32">
        <f t="shared" si="2"/>
        <v>0.24999999999999997</v>
      </c>
      <c r="AM18" s="218"/>
    </row>
    <row r="19" spans="2:39" x14ac:dyDescent="0.15">
      <c r="B19" s="70" t="s">
        <v>6</v>
      </c>
      <c r="C19" s="67">
        <v>0.5</v>
      </c>
      <c r="D19" s="68">
        <v>0.83333333333333337</v>
      </c>
      <c r="E19" s="139">
        <v>3.125E-2</v>
      </c>
      <c r="F19" s="15">
        <f t="shared" si="0"/>
        <v>0.33333333333333337</v>
      </c>
      <c r="G19" s="105">
        <f t="shared" si="3"/>
        <v>0.5</v>
      </c>
      <c r="H19" s="106">
        <f t="shared" si="4"/>
        <v>8.333333333333337E-2</v>
      </c>
      <c r="I19" s="107">
        <f t="shared" si="5"/>
        <v>0.83333333333333337</v>
      </c>
      <c r="J19" s="106">
        <f t="shared" si="6"/>
        <v>8.333333333333337E-2</v>
      </c>
      <c r="K19" s="108">
        <f t="shared" si="7"/>
        <v>0.16666666666666674</v>
      </c>
      <c r="L19" s="32">
        <f t="shared" si="8"/>
        <v>0.13541666666666663</v>
      </c>
      <c r="M19" s="105" t="str">
        <f t="shared" si="9"/>
        <v/>
      </c>
      <c r="N19" s="106" t="str">
        <f t="shared" si="10"/>
        <v>0</v>
      </c>
      <c r="O19" s="107">
        <f t="shared" si="11"/>
        <v>0.83333333333333337</v>
      </c>
      <c r="P19" s="106">
        <f t="shared" si="12"/>
        <v>8.333333333333337E-2</v>
      </c>
      <c r="Q19" s="108">
        <f t="shared" si="13"/>
        <v>8.333333333333337E-2</v>
      </c>
      <c r="R19" s="32">
        <f t="shared" si="14"/>
        <v>0.21875</v>
      </c>
      <c r="S19" s="105" t="str">
        <f t="shared" si="15"/>
        <v/>
      </c>
      <c r="T19" s="106" t="str">
        <f t="shared" si="16"/>
        <v>0</v>
      </c>
      <c r="U19" s="107">
        <f t="shared" si="17"/>
        <v>0.83333333333333337</v>
      </c>
      <c r="V19" s="106">
        <f t="shared" si="18"/>
        <v>8.333333333333337E-2</v>
      </c>
      <c r="W19" s="108">
        <f t="shared" si="19"/>
        <v>8.333333333333337E-2</v>
      </c>
      <c r="X19" s="32">
        <f t="shared" si="1"/>
        <v>0.21875</v>
      </c>
      <c r="Y19" s="105" t="str">
        <f t="shared" si="20"/>
        <v/>
      </c>
      <c r="Z19" s="106" t="str">
        <f t="shared" si="21"/>
        <v>0</v>
      </c>
      <c r="AA19" s="107">
        <f t="shared" si="22"/>
        <v>0.83333333333333337</v>
      </c>
      <c r="AB19" s="106">
        <f t="shared" si="23"/>
        <v>4.1666666666666741E-2</v>
      </c>
      <c r="AC19" s="14">
        <f t="shared" si="24"/>
        <v>4.1666666666666741E-2</v>
      </c>
      <c r="AD19" s="32">
        <f t="shared" si="2"/>
        <v>0.26041666666666663</v>
      </c>
      <c r="AM19" s="218"/>
    </row>
    <row r="20" spans="2:39" x14ac:dyDescent="0.15">
      <c r="B20" s="66" t="s">
        <v>7</v>
      </c>
      <c r="C20" s="67">
        <v>0.29166666666666669</v>
      </c>
      <c r="D20" s="68">
        <v>0.54166666666666663</v>
      </c>
      <c r="E20" s="69">
        <v>0</v>
      </c>
      <c r="F20" s="13">
        <f t="shared" si="0"/>
        <v>0.24999999999999994</v>
      </c>
      <c r="G20" s="105">
        <f t="shared" si="3"/>
        <v>0.29166666666666669</v>
      </c>
      <c r="H20" s="106">
        <f t="shared" si="4"/>
        <v>0.29166666666666669</v>
      </c>
      <c r="I20" s="107" t="str">
        <f t="shared" si="5"/>
        <v/>
      </c>
      <c r="J20" s="106" t="str">
        <f t="shared" si="6"/>
        <v>0</v>
      </c>
      <c r="K20" s="108">
        <f t="shared" si="7"/>
        <v>0.29166666666666669</v>
      </c>
      <c r="L20" s="32">
        <f t="shared" si="8"/>
        <v>0</v>
      </c>
      <c r="M20" s="105">
        <f t="shared" si="9"/>
        <v>0.29166666666666669</v>
      </c>
      <c r="N20" s="106">
        <f t="shared" si="10"/>
        <v>4.166666666666663E-2</v>
      </c>
      <c r="O20" s="107" t="str">
        <f t="shared" si="11"/>
        <v/>
      </c>
      <c r="P20" s="106" t="str">
        <f t="shared" si="12"/>
        <v>0</v>
      </c>
      <c r="Q20" s="108">
        <f t="shared" si="13"/>
        <v>4.166666666666663E-2</v>
      </c>
      <c r="R20" s="32">
        <f t="shared" si="14"/>
        <v>0.20833333333333331</v>
      </c>
      <c r="S20" s="105" t="str">
        <f t="shared" si="15"/>
        <v/>
      </c>
      <c r="T20" s="106" t="str">
        <f t="shared" si="16"/>
        <v>0</v>
      </c>
      <c r="U20" s="107" t="str">
        <f t="shared" si="17"/>
        <v/>
      </c>
      <c r="V20" s="106" t="str">
        <f t="shared" si="18"/>
        <v>0</v>
      </c>
      <c r="W20" s="108">
        <f t="shared" si="19"/>
        <v>0</v>
      </c>
      <c r="X20" s="32">
        <f t="shared" si="1"/>
        <v>0.24999999999999994</v>
      </c>
      <c r="Y20" s="105">
        <f t="shared" si="20"/>
        <v>0.29166666666666669</v>
      </c>
      <c r="Z20" s="106">
        <f t="shared" si="21"/>
        <v>0.125</v>
      </c>
      <c r="AA20" s="107" t="str">
        <f t="shared" si="22"/>
        <v/>
      </c>
      <c r="AB20" s="106" t="str">
        <f t="shared" si="23"/>
        <v>0</v>
      </c>
      <c r="AC20" s="14">
        <f t="shared" si="24"/>
        <v>0.125</v>
      </c>
      <c r="AD20" s="32">
        <f t="shared" si="2"/>
        <v>0.12499999999999994</v>
      </c>
      <c r="AM20" s="218"/>
    </row>
    <row r="21" spans="2:39" x14ac:dyDescent="0.15">
      <c r="B21" s="70" t="s">
        <v>8</v>
      </c>
      <c r="C21" s="71">
        <v>0.54166666666666663</v>
      </c>
      <c r="D21" s="73">
        <v>0.79166666666666663</v>
      </c>
      <c r="E21" s="72">
        <v>0</v>
      </c>
      <c r="F21" s="15">
        <f t="shared" si="0"/>
        <v>0.25</v>
      </c>
      <c r="G21" s="105">
        <f t="shared" si="3"/>
        <v>0.54166666666666663</v>
      </c>
      <c r="H21" s="106">
        <f t="shared" si="4"/>
        <v>4.1666666666666741E-2</v>
      </c>
      <c r="I21" s="107">
        <f t="shared" si="5"/>
        <v>0.79166666666666663</v>
      </c>
      <c r="J21" s="106">
        <f t="shared" si="6"/>
        <v>4.166666666666663E-2</v>
      </c>
      <c r="K21" s="108">
        <f t="shared" si="7"/>
        <v>8.333333333333337E-2</v>
      </c>
      <c r="L21" s="32">
        <f t="shared" si="8"/>
        <v>0.16666666666666663</v>
      </c>
      <c r="M21" s="105" t="str">
        <f t="shared" si="9"/>
        <v/>
      </c>
      <c r="N21" s="106" t="str">
        <f t="shared" si="10"/>
        <v>0</v>
      </c>
      <c r="O21" s="107">
        <f t="shared" si="11"/>
        <v>0.79166666666666663</v>
      </c>
      <c r="P21" s="106">
        <f t="shared" si="12"/>
        <v>4.166666666666663E-2</v>
      </c>
      <c r="Q21" s="108">
        <f t="shared" si="13"/>
        <v>4.166666666666663E-2</v>
      </c>
      <c r="R21" s="32">
        <f t="shared" si="14"/>
        <v>0.20833333333333337</v>
      </c>
      <c r="S21" s="105" t="str">
        <f t="shared" si="15"/>
        <v/>
      </c>
      <c r="T21" s="106" t="str">
        <f t="shared" si="16"/>
        <v>0</v>
      </c>
      <c r="U21" s="107">
        <f t="shared" si="17"/>
        <v>0.79166666666666663</v>
      </c>
      <c r="V21" s="106">
        <f t="shared" si="18"/>
        <v>4.166666666666663E-2</v>
      </c>
      <c r="W21" s="108">
        <f t="shared" si="19"/>
        <v>4.166666666666663E-2</v>
      </c>
      <c r="X21" s="32">
        <f t="shared" si="1"/>
        <v>0.20833333333333337</v>
      </c>
      <c r="Y21" s="105" t="str">
        <f t="shared" si="20"/>
        <v/>
      </c>
      <c r="Z21" s="106" t="str">
        <f t="shared" si="21"/>
        <v>0</v>
      </c>
      <c r="AA21" s="107" t="str">
        <f t="shared" si="22"/>
        <v/>
      </c>
      <c r="AB21" s="106" t="str">
        <f t="shared" si="23"/>
        <v>0</v>
      </c>
      <c r="AC21" s="14">
        <f t="shared" si="24"/>
        <v>0</v>
      </c>
      <c r="AD21" s="32">
        <f t="shared" si="2"/>
        <v>0.25</v>
      </c>
      <c r="AM21" s="218"/>
    </row>
    <row r="22" spans="2:39" x14ac:dyDescent="0.15">
      <c r="B22" s="4" t="s">
        <v>9</v>
      </c>
      <c r="C22" s="67">
        <v>0.375</v>
      </c>
      <c r="D22" s="68">
        <v>0.70833333333333337</v>
      </c>
      <c r="E22" s="69">
        <v>4.1666666666666664E-2</v>
      </c>
      <c r="F22" s="13">
        <f t="shared" si="0"/>
        <v>0.33333333333333337</v>
      </c>
      <c r="G22" s="105">
        <f t="shared" si="3"/>
        <v>0.375</v>
      </c>
      <c r="H22" s="106">
        <f t="shared" si="4"/>
        <v>0.20833333333333337</v>
      </c>
      <c r="I22" s="107" t="str">
        <f t="shared" si="5"/>
        <v/>
      </c>
      <c r="J22" s="106" t="str">
        <f t="shared" si="6"/>
        <v>0</v>
      </c>
      <c r="K22" s="108">
        <f t="shared" si="7"/>
        <v>0.20833333333333337</v>
      </c>
      <c r="L22" s="32">
        <f t="shared" si="8"/>
        <v>8.3333333333333343E-2</v>
      </c>
      <c r="M22" s="105" t="str">
        <f t="shared" si="9"/>
        <v/>
      </c>
      <c r="N22" s="106" t="str">
        <f t="shared" si="10"/>
        <v>0</v>
      </c>
      <c r="O22" s="107" t="str">
        <f t="shared" si="11"/>
        <v/>
      </c>
      <c r="P22" s="106" t="str">
        <f t="shared" si="12"/>
        <v>0</v>
      </c>
      <c r="Q22" s="108">
        <f t="shared" si="13"/>
        <v>0</v>
      </c>
      <c r="R22" s="32">
        <f t="shared" si="14"/>
        <v>0.29166666666666669</v>
      </c>
      <c r="S22" s="105" t="str">
        <f t="shared" si="15"/>
        <v/>
      </c>
      <c r="T22" s="106" t="str">
        <f t="shared" si="16"/>
        <v>0</v>
      </c>
      <c r="U22" s="107" t="str">
        <f t="shared" si="17"/>
        <v/>
      </c>
      <c r="V22" s="106" t="str">
        <f t="shared" si="18"/>
        <v>0</v>
      </c>
      <c r="W22" s="108">
        <f t="shared" si="19"/>
        <v>0</v>
      </c>
      <c r="X22" s="32">
        <f t="shared" si="1"/>
        <v>0.29166666666666669</v>
      </c>
      <c r="Y22" s="105">
        <f t="shared" si="20"/>
        <v>0.375</v>
      </c>
      <c r="Z22" s="106">
        <f t="shared" si="21"/>
        <v>4.1666666666666685E-2</v>
      </c>
      <c r="AA22" s="107" t="str">
        <f t="shared" si="22"/>
        <v/>
      </c>
      <c r="AB22" s="106" t="str">
        <f t="shared" si="23"/>
        <v>0</v>
      </c>
      <c r="AC22" s="14">
        <f t="shared" si="24"/>
        <v>4.1666666666666685E-2</v>
      </c>
      <c r="AD22" s="32">
        <f t="shared" si="2"/>
        <v>0.25</v>
      </c>
      <c r="AM22" s="218"/>
    </row>
    <row r="23" spans="2:39" x14ac:dyDescent="0.15">
      <c r="B23" s="3" t="s">
        <v>10</v>
      </c>
      <c r="C23" s="20"/>
      <c r="D23" s="10"/>
      <c r="E23" s="21"/>
      <c r="F23" s="15">
        <f t="shared" si="0"/>
        <v>0</v>
      </c>
      <c r="G23" s="105">
        <f t="shared" si="3"/>
        <v>0</v>
      </c>
      <c r="H23" s="106">
        <f t="shared" si="4"/>
        <v>0.58333333333333337</v>
      </c>
      <c r="I23" s="107" t="str">
        <f t="shared" si="5"/>
        <v/>
      </c>
      <c r="J23" s="106" t="str">
        <f t="shared" si="6"/>
        <v>0</v>
      </c>
      <c r="K23" s="108">
        <f t="shared" si="7"/>
        <v>0.58333333333333337</v>
      </c>
      <c r="L23" s="32">
        <f t="shared" si="8"/>
        <v>0</v>
      </c>
      <c r="M23" s="105">
        <f t="shared" si="9"/>
        <v>0</v>
      </c>
      <c r="N23" s="106">
        <f t="shared" si="10"/>
        <v>0.33333333333333331</v>
      </c>
      <c r="O23" s="107" t="str">
        <f t="shared" si="11"/>
        <v/>
      </c>
      <c r="P23" s="106" t="str">
        <f t="shared" si="12"/>
        <v>0</v>
      </c>
      <c r="Q23" s="108">
        <f t="shared" si="13"/>
        <v>0.33333333333333331</v>
      </c>
      <c r="R23" s="32">
        <f t="shared" si="14"/>
        <v>0</v>
      </c>
      <c r="S23" s="105">
        <f t="shared" si="15"/>
        <v>0</v>
      </c>
      <c r="T23" s="106">
        <f t="shared" si="16"/>
        <v>0.29166666666666669</v>
      </c>
      <c r="U23" s="107" t="str">
        <f t="shared" si="17"/>
        <v/>
      </c>
      <c r="V23" s="106" t="str">
        <f t="shared" si="18"/>
        <v>0</v>
      </c>
      <c r="W23" s="108">
        <f t="shared" si="19"/>
        <v>0.29166666666666669</v>
      </c>
      <c r="X23" s="32">
        <f t="shared" si="1"/>
        <v>0</v>
      </c>
      <c r="Y23" s="105">
        <f t="shared" si="20"/>
        <v>0</v>
      </c>
      <c r="Z23" s="106">
        <f t="shared" si="21"/>
        <v>0.41666666666666669</v>
      </c>
      <c r="AA23" s="107" t="str">
        <f t="shared" si="22"/>
        <v/>
      </c>
      <c r="AB23" s="106" t="str">
        <f t="shared" si="23"/>
        <v>0</v>
      </c>
      <c r="AC23" s="14">
        <f t="shared" si="24"/>
        <v>0.41666666666666669</v>
      </c>
      <c r="AD23" s="32">
        <f t="shared" si="2"/>
        <v>0</v>
      </c>
      <c r="AM23" s="218"/>
    </row>
    <row r="24" spans="2:39" x14ac:dyDescent="0.15">
      <c r="B24" s="3" t="s">
        <v>11</v>
      </c>
      <c r="C24" s="20"/>
      <c r="D24" s="10"/>
      <c r="E24" s="21"/>
      <c r="F24" s="15">
        <f t="shared" si="0"/>
        <v>0</v>
      </c>
      <c r="G24" s="105">
        <f t="shared" si="3"/>
        <v>0</v>
      </c>
      <c r="H24" s="106">
        <f t="shared" si="4"/>
        <v>0.58333333333333337</v>
      </c>
      <c r="I24" s="107" t="str">
        <f t="shared" si="5"/>
        <v/>
      </c>
      <c r="J24" s="106" t="str">
        <f t="shared" si="6"/>
        <v>0</v>
      </c>
      <c r="K24" s="108">
        <f t="shared" si="7"/>
        <v>0.58333333333333337</v>
      </c>
      <c r="L24" s="32">
        <f t="shared" si="8"/>
        <v>0</v>
      </c>
      <c r="M24" s="105">
        <f t="shared" si="9"/>
        <v>0</v>
      </c>
      <c r="N24" s="106">
        <f t="shared" si="10"/>
        <v>0.33333333333333331</v>
      </c>
      <c r="O24" s="107" t="str">
        <f t="shared" si="11"/>
        <v/>
      </c>
      <c r="P24" s="106" t="str">
        <f t="shared" si="12"/>
        <v>0</v>
      </c>
      <c r="Q24" s="108">
        <f t="shared" si="13"/>
        <v>0.33333333333333331</v>
      </c>
      <c r="R24" s="32">
        <f t="shared" si="14"/>
        <v>0</v>
      </c>
      <c r="S24" s="105">
        <f t="shared" si="15"/>
        <v>0</v>
      </c>
      <c r="T24" s="106">
        <f t="shared" si="16"/>
        <v>0.29166666666666669</v>
      </c>
      <c r="U24" s="107" t="str">
        <f t="shared" si="17"/>
        <v/>
      </c>
      <c r="V24" s="106" t="str">
        <f t="shared" si="18"/>
        <v>0</v>
      </c>
      <c r="W24" s="108">
        <f t="shared" si="19"/>
        <v>0.29166666666666669</v>
      </c>
      <c r="X24" s="32">
        <f t="shared" si="1"/>
        <v>0</v>
      </c>
      <c r="Y24" s="105">
        <f t="shared" si="20"/>
        <v>0</v>
      </c>
      <c r="Z24" s="106">
        <f t="shared" si="21"/>
        <v>0.41666666666666669</v>
      </c>
      <c r="AA24" s="107" t="str">
        <f t="shared" si="22"/>
        <v/>
      </c>
      <c r="AB24" s="106" t="str">
        <f t="shared" si="23"/>
        <v>0</v>
      </c>
      <c r="AC24" s="14">
        <f t="shared" si="24"/>
        <v>0.41666666666666669</v>
      </c>
      <c r="AD24" s="32">
        <f t="shared" si="2"/>
        <v>0</v>
      </c>
      <c r="AM24" s="218"/>
    </row>
    <row r="25" spans="2:39" x14ac:dyDescent="0.15">
      <c r="B25" s="4" t="s">
        <v>12</v>
      </c>
      <c r="C25" s="17"/>
      <c r="D25" s="18"/>
      <c r="E25" s="19"/>
      <c r="F25" s="13">
        <f t="shared" si="0"/>
        <v>0</v>
      </c>
      <c r="G25" s="105">
        <f t="shared" si="3"/>
        <v>0</v>
      </c>
      <c r="H25" s="106">
        <f t="shared" si="4"/>
        <v>0.58333333333333337</v>
      </c>
      <c r="I25" s="107" t="str">
        <f t="shared" si="5"/>
        <v/>
      </c>
      <c r="J25" s="106" t="str">
        <f t="shared" si="6"/>
        <v>0</v>
      </c>
      <c r="K25" s="108">
        <f t="shared" si="7"/>
        <v>0.58333333333333337</v>
      </c>
      <c r="L25" s="32">
        <f t="shared" si="8"/>
        <v>0</v>
      </c>
      <c r="M25" s="105">
        <f t="shared" si="9"/>
        <v>0</v>
      </c>
      <c r="N25" s="106">
        <f t="shared" si="10"/>
        <v>0.33333333333333331</v>
      </c>
      <c r="O25" s="107" t="str">
        <f t="shared" si="11"/>
        <v/>
      </c>
      <c r="P25" s="106" t="str">
        <f t="shared" si="12"/>
        <v>0</v>
      </c>
      <c r="Q25" s="108">
        <f t="shared" si="13"/>
        <v>0.33333333333333331</v>
      </c>
      <c r="R25" s="32">
        <f t="shared" si="14"/>
        <v>0</v>
      </c>
      <c r="S25" s="105">
        <f t="shared" si="15"/>
        <v>0</v>
      </c>
      <c r="T25" s="106">
        <f t="shared" si="16"/>
        <v>0.29166666666666669</v>
      </c>
      <c r="U25" s="107" t="str">
        <f t="shared" si="17"/>
        <v/>
      </c>
      <c r="V25" s="106" t="str">
        <f t="shared" si="18"/>
        <v>0</v>
      </c>
      <c r="W25" s="108">
        <f t="shared" si="19"/>
        <v>0.29166666666666669</v>
      </c>
      <c r="X25" s="32">
        <f t="shared" si="1"/>
        <v>0</v>
      </c>
      <c r="Y25" s="105">
        <f t="shared" si="20"/>
        <v>0</v>
      </c>
      <c r="Z25" s="106">
        <f t="shared" si="21"/>
        <v>0.41666666666666669</v>
      </c>
      <c r="AA25" s="107" t="str">
        <f t="shared" si="22"/>
        <v/>
      </c>
      <c r="AB25" s="106" t="str">
        <f t="shared" si="23"/>
        <v>0</v>
      </c>
      <c r="AC25" s="14">
        <f t="shared" si="24"/>
        <v>0.41666666666666669</v>
      </c>
      <c r="AD25" s="32">
        <f t="shared" si="2"/>
        <v>0</v>
      </c>
    </row>
    <row r="26" spans="2:39" x14ac:dyDescent="0.15">
      <c r="B26" s="3" t="s">
        <v>13</v>
      </c>
      <c r="C26" s="20"/>
      <c r="D26" s="10"/>
      <c r="E26" s="21"/>
      <c r="F26" s="15">
        <f t="shared" si="0"/>
        <v>0</v>
      </c>
      <c r="G26" s="105">
        <f t="shared" si="3"/>
        <v>0</v>
      </c>
      <c r="H26" s="106">
        <f t="shared" si="4"/>
        <v>0.58333333333333337</v>
      </c>
      <c r="I26" s="107" t="str">
        <f t="shared" si="5"/>
        <v/>
      </c>
      <c r="J26" s="106" t="str">
        <f t="shared" si="6"/>
        <v>0</v>
      </c>
      <c r="K26" s="108">
        <f t="shared" si="7"/>
        <v>0.58333333333333337</v>
      </c>
      <c r="L26" s="32">
        <f t="shared" si="8"/>
        <v>0</v>
      </c>
      <c r="M26" s="105">
        <f t="shared" si="9"/>
        <v>0</v>
      </c>
      <c r="N26" s="106">
        <f t="shared" si="10"/>
        <v>0.33333333333333331</v>
      </c>
      <c r="O26" s="107" t="str">
        <f t="shared" si="11"/>
        <v/>
      </c>
      <c r="P26" s="106" t="str">
        <f t="shared" si="12"/>
        <v>0</v>
      </c>
      <c r="Q26" s="108">
        <f t="shared" si="13"/>
        <v>0.33333333333333331</v>
      </c>
      <c r="R26" s="32">
        <f t="shared" si="14"/>
        <v>0</v>
      </c>
      <c r="S26" s="105">
        <f t="shared" si="15"/>
        <v>0</v>
      </c>
      <c r="T26" s="106">
        <f t="shared" si="16"/>
        <v>0.29166666666666669</v>
      </c>
      <c r="U26" s="107" t="str">
        <f t="shared" si="17"/>
        <v/>
      </c>
      <c r="V26" s="106" t="str">
        <f t="shared" si="18"/>
        <v>0</v>
      </c>
      <c r="W26" s="108">
        <f t="shared" si="19"/>
        <v>0.29166666666666669</v>
      </c>
      <c r="X26" s="32">
        <f t="shared" si="1"/>
        <v>0</v>
      </c>
      <c r="Y26" s="105">
        <f t="shared" si="20"/>
        <v>0</v>
      </c>
      <c r="Z26" s="106">
        <f t="shared" si="21"/>
        <v>0.41666666666666669</v>
      </c>
      <c r="AA26" s="107" t="str">
        <f t="shared" si="22"/>
        <v/>
      </c>
      <c r="AB26" s="106" t="str">
        <f t="shared" si="23"/>
        <v>0</v>
      </c>
      <c r="AC26" s="14">
        <f t="shared" si="24"/>
        <v>0.41666666666666669</v>
      </c>
      <c r="AD26" s="32">
        <f t="shared" si="2"/>
        <v>0</v>
      </c>
    </row>
    <row r="27" spans="2:39" x14ac:dyDescent="0.15">
      <c r="B27" s="4" t="s">
        <v>14</v>
      </c>
      <c r="C27" s="17"/>
      <c r="D27" s="18"/>
      <c r="E27" s="19"/>
      <c r="F27" s="13">
        <f t="shared" si="0"/>
        <v>0</v>
      </c>
      <c r="G27" s="105">
        <f t="shared" si="3"/>
        <v>0</v>
      </c>
      <c r="H27" s="106">
        <f t="shared" si="4"/>
        <v>0.58333333333333337</v>
      </c>
      <c r="I27" s="107" t="str">
        <f t="shared" si="5"/>
        <v/>
      </c>
      <c r="J27" s="106" t="str">
        <f t="shared" si="6"/>
        <v>0</v>
      </c>
      <c r="K27" s="108">
        <f t="shared" si="7"/>
        <v>0.58333333333333337</v>
      </c>
      <c r="L27" s="32">
        <f t="shared" si="8"/>
        <v>0</v>
      </c>
      <c r="M27" s="105">
        <f t="shared" si="9"/>
        <v>0</v>
      </c>
      <c r="N27" s="106">
        <f t="shared" si="10"/>
        <v>0.33333333333333331</v>
      </c>
      <c r="O27" s="107" t="str">
        <f t="shared" si="11"/>
        <v/>
      </c>
      <c r="P27" s="106" t="str">
        <f t="shared" si="12"/>
        <v>0</v>
      </c>
      <c r="Q27" s="108">
        <f t="shared" si="13"/>
        <v>0.33333333333333331</v>
      </c>
      <c r="R27" s="32">
        <f t="shared" si="14"/>
        <v>0</v>
      </c>
      <c r="S27" s="105">
        <f t="shared" si="15"/>
        <v>0</v>
      </c>
      <c r="T27" s="106">
        <f t="shared" si="16"/>
        <v>0.29166666666666669</v>
      </c>
      <c r="U27" s="107" t="str">
        <f t="shared" si="17"/>
        <v/>
      </c>
      <c r="V27" s="106" t="str">
        <f t="shared" si="18"/>
        <v>0</v>
      </c>
      <c r="W27" s="108">
        <f t="shared" si="19"/>
        <v>0.29166666666666669</v>
      </c>
      <c r="X27" s="32">
        <f t="shared" si="1"/>
        <v>0</v>
      </c>
      <c r="Y27" s="105">
        <f t="shared" si="20"/>
        <v>0</v>
      </c>
      <c r="Z27" s="106">
        <f t="shared" si="21"/>
        <v>0.41666666666666669</v>
      </c>
      <c r="AA27" s="107" t="str">
        <f t="shared" si="22"/>
        <v/>
      </c>
      <c r="AB27" s="106" t="str">
        <f t="shared" si="23"/>
        <v>0</v>
      </c>
      <c r="AC27" s="14">
        <f t="shared" si="24"/>
        <v>0.41666666666666669</v>
      </c>
      <c r="AD27" s="32">
        <f t="shared" si="2"/>
        <v>0</v>
      </c>
    </row>
    <row r="28" spans="2:39" x14ac:dyDescent="0.15">
      <c r="B28" s="4" t="s">
        <v>15</v>
      </c>
      <c r="C28" s="17"/>
      <c r="D28" s="18"/>
      <c r="E28" s="19"/>
      <c r="F28" s="13">
        <f t="shared" si="0"/>
        <v>0</v>
      </c>
      <c r="G28" s="105">
        <f t="shared" si="3"/>
        <v>0</v>
      </c>
      <c r="H28" s="106">
        <f t="shared" si="4"/>
        <v>0.58333333333333337</v>
      </c>
      <c r="I28" s="107" t="str">
        <f t="shared" si="5"/>
        <v/>
      </c>
      <c r="J28" s="106" t="str">
        <f t="shared" si="6"/>
        <v>0</v>
      </c>
      <c r="K28" s="108">
        <f t="shared" si="7"/>
        <v>0.58333333333333337</v>
      </c>
      <c r="L28" s="32">
        <f t="shared" si="8"/>
        <v>0</v>
      </c>
      <c r="M28" s="105">
        <f t="shared" si="9"/>
        <v>0</v>
      </c>
      <c r="N28" s="106">
        <f t="shared" si="10"/>
        <v>0.33333333333333331</v>
      </c>
      <c r="O28" s="107" t="str">
        <f t="shared" si="11"/>
        <v/>
      </c>
      <c r="P28" s="106" t="str">
        <f t="shared" si="12"/>
        <v>0</v>
      </c>
      <c r="Q28" s="108">
        <f t="shared" si="13"/>
        <v>0.33333333333333331</v>
      </c>
      <c r="R28" s="32">
        <f t="shared" si="14"/>
        <v>0</v>
      </c>
      <c r="S28" s="105">
        <f t="shared" si="15"/>
        <v>0</v>
      </c>
      <c r="T28" s="106">
        <f t="shared" si="16"/>
        <v>0.29166666666666669</v>
      </c>
      <c r="U28" s="107" t="str">
        <f t="shared" si="17"/>
        <v/>
      </c>
      <c r="V28" s="106" t="str">
        <f t="shared" si="18"/>
        <v>0</v>
      </c>
      <c r="W28" s="108">
        <f t="shared" si="19"/>
        <v>0.29166666666666669</v>
      </c>
      <c r="X28" s="32">
        <f t="shared" si="1"/>
        <v>0</v>
      </c>
      <c r="Y28" s="105">
        <f t="shared" si="20"/>
        <v>0</v>
      </c>
      <c r="Z28" s="106">
        <f t="shared" si="21"/>
        <v>0.41666666666666669</v>
      </c>
      <c r="AA28" s="107" t="str">
        <f t="shared" si="22"/>
        <v/>
      </c>
      <c r="AB28" s="106" t="str">
        <f t="shared" si="23"/>
        <v>0</v>
      </c>
      <c r="AC28" s="14">
        <f t="shared" si="24"/>
        <v>0.41666666666666669</v>
      </c>
      <c r="AD28" s="32">
        <f t="shared" si="2"/>
        <v>0</v>
      </c>
    </row>
    <row r="29" spans="2:39" x14ac:dyDescent="0.15">
      <c r="B29" s="118" t="s">
        <v>16</v>
      </c>
      <c r="C29" s="22"/>
      <c r="D29" s="78"/>
      <c r="E29" s="79"/>
      <c r="F29" s="80">
        <f t="shared" si="0"/>
        <v>0</v>
      </c>
      <c r="G29" s="109">
        <f t="shared" si="3"/>
        <v>0</v>
      </c>
      <c r="H29" s="110">
        <f t="shared" si="4"/>
        <v>0.58333333333333337</v>
      </c>
      <c r="I29" s="111" t="str">
        <f t="shared" si="5"/>
        <v/>
      </c>
      <c r="J29" s="110" t="str">
        <f t="shared" si="6"/>
        <v>0</v>
      </c>
      <c r="K29" s="112">
        <f t="shared" si="7"/>
        <v>0.58333333333333337</v>
      </c>
      <c r="L29" s="33">
        <f t="shared" si="8"/>
        <v>0</v>
      </c>
      <c r="M29" s="109">
        <f t="shared" si="9"/>
        <v>0</v>
      </c>
      <c r="N29" s="110">
        <f t="shared" si="10"/>
        <v>0.33333333333333331</v>
      </c>
      <c r="O29" s="111" t="str">
        <f t="shared" si="11"/>
        <v/>
      </c>
      <c r="P29" s="110" t="str">
        <f t="shared" si="12"/>
        <v>0</v>
      </c>
      <c r="Q29" s="112">
        <f t="shared" si="13"/>
        <v>0.33333333333333331</v>
      </c>
      <c r="R29" s="33">
        <f t="shared" si="14"/>
        <v>0</v>
      </c>
      <c r="S29" s="109">
        <f t="shared" si="15"/>
        <v>0</v>
      </c>
      <c r="T29" s="110">
        <f t="shared" si="16"/>
        <v>0.29166666666666669</v>
      </c>
      <c r="U29" s="111" t="str">
        <f t="shared" si="17"/>
        <v/>
      </c>
      <c r="V29" s="110" t="str">
        <f t="shared" si="18"/>
        <v>0</v>
      </c>
      <c r="W29" s="112">
        <f t="shared" si="19"/>
        <v>0.29166666666666669</v>
      </c>
      <c r="X29" s="33">
        <f t="shared" si="1"/>
        <v>0</v>
      </c>
      <c r="Y29" s="109">
        <f t="shared" si="20"/>
        <v>0</v>
      </c>
      <c r="Z29" s="110">
        <f t="shared" si="21"/>
        <v>0.41666666666666669</v>
      </c>
      <c r="AA29" s="111" t="str">
        <f t="shared" si="22"/>
        <v/>
      </c>
      <c r="AB29" s="110" t="str">
        <f t="shared" si="23"/>
        <v>0</v>
      </c>
      <c r="AC29" s="16">
        <f t="shared" si="24"/>
        <v>0.41666666666666669</v>
      </c>
      <c r="AD29" s="33">
        <f t="shared" si="2"/>
        <v>0</v>
      </c>
    </row>
    <row r="31" spans="2:39" x14ac:dyDescent="0.15">
      <c r="D31" s="5"/>
      <c r="E31" s="5"/>
    </row>
  </sheetData>
  <mergeCells count="38">
    <mergeCell ref="AA14:AB14"/>
    <mergeCell ref="AM14:AM24"/>
    <mergeCell ref="S13:W13"/>
    <mergeCell ref="X13:X14"/>
    <mergeCell ref="Y13:AC13"/>
    <mergeCell ref="AD13:AD14"/>
    <mergeCell ref="U14:V14"/>
    <mergeCell ref="M12:R12"/>
    <mergeCell ref="S12:X12"/>
    <mergeCell ref="Y12:AD12"/>
    <mergeCell ref="C13:C14"/>
    <mergeCell ref="D13:D14"/>
    <mergeCell ref="E13:E14"/>
    <mergeCell ref="G13:K13"/>
    <mergeCell ref="L13:L14"/>
    <mergeCell ref="M13:Q13"/>
    <mergeCell ref="R13:R14"/>
    <mergeCell ref="G14:H14"/>
    <mergeCell ref="I14:J14"/>
    <mergeCell ref="M14:N14"/>
    <mergeCell ref="O14:P14"/>
    <mergeCell ref="S14:T14"/>
    <mergeCell ref="Y14:Z14"/>
    <mergeCell ref="B8:C8"/>
    <mergeCell ref="F8:K8"/>
    <mergeCell ref="B9:C9"/>
    <mergeCell ref="F9:K9"/>
    <mergeCell ref="B12:B14"/>
    <mergeCell ref="C12:E12"/>
    <mergeCell ref="F12:F14"/>
    <mergeCell ref="G12:L12"/>
    <mergeCell ref="B5:C5"/>
    <mergeCell ref="F5:K5"/>
    <mergeCell ref="M5:Z7"/>
    <mergeCell ref="B6:C6"/>
    <mergeCell ref="F6:K6"/>
    <mergeCell ref="B7:C7"/>
    <mergeCell ref="F7:K7"/>
  </mergeCells>
  <phoneticPr fontId="1"/>
  <pageMargins left="0.51181102362204722" right="0.51181102362204722" top="0.74803149606299213" bottom="0.35433070866141736" header="0.31496062992125984" footer="0.31496062992125984"/>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G47"/>
  <sheetViews>
    <sheetView tabSelected="1" view="pageBreakPreview" zoomScale="85" zoomScaleNormal="115" zoomScaleSheetLayoutView="85" workbookViewId="0">
      <selection activeCell="F8" sqref="F8"/>
    </sheetView>
  </sheetViews>
  <sheetFormatPr defaultRowHeight="15" x14ac:dyDescent="0.15"/>
  <cols>
    <col min="1" max="1" width="2.25" style="35" customWidth="1"/>
    <col min="2" max="2" width="5.875" style="34" customWidth="1"/>
    <col min="3" max="3" width="3.375" style="35" bestFit="1" customWidth="1"/>
    <col min="4" max="4" width="5.625" style="35" customWidth="1"/>
    <col min="5" max="5" width="4.25" style="34" bestFit="1" customWidth="1"/>
    <col min="6" max="6" width="8.125" style="35" customWidth="1"/>
    <col min="7" max="7" width="4.25" style="35" bestFit="1" customWidth="1"/>
    <col min="8" max="8" width="8.125" style="35" customWidth="1"/>
    <col min="9" max="9" width="4.25" style="35" bestFit="1" customWidth="1"/>
    <col min="10" max="10" width="8.125" style="35" customWidth="1"/>
    <col min="11" max="11" width="4.25" style="35" bestFit="1" customWidth="1"/>
    <col min="12" max="12" width="8.125" style="35" customWidth="1"/>
    <col min="13" max="13" width="4.25" style="35" bestFit="1" customWidth="1"/>
    <col min="14" max="14" width="8.125" style="35" customWidth="1"/>
    <col min="15" max="15" width="6.375" style="35" customWidth="1"/>
    <col min="16" max="16" width="8.25" style="35" customWidth="1"/>
    <col min="17" max="17" width="1.5" style="35" customWidth="1"/>
    <col min="18" max="18" width="9" style="35"/>
    <col min="19" max="19" width="5.25" style="35" bestFit="1" customWidth="1"/>
    <col min="20" max="20" width="3.25" style="35" bestFit="1" customWidth="1"/>
    <col min="21" max="21" width="4.75" style="35" customWidth="1"/>
    <col min="22" max="22" width="4.5" style="35" bestFit="1" customWidth="1"/>
    <col min="23" max="23" width="5.625" style="35" bestFit="1" customWidth="1"/>
    <col min="24" max="24" width="4.5" style="35" bestFit="1" customWidth="1"/>
    <col min="25" max="25" width="7" style="35" bestFit="1" customWidth="1"/>
    <col min="26" max="26" width="4.5" style="35" bestFit="1" customWidth="1"/>
    <col min="27" max="27" width="7" style="35" bestFit="1" customWidth="1"/>
    <col min="28" max="28" width="4.5" style="35" bestFit="1" customWidth="1"/>
    <col min="29" max="29" width="7" style="35" bestFit="1" customWidth="1"/>
    <col min="30" max="30" width="4.5" style="35" bestFit="1" customWidth="1"/>
    <col min="31" max="31" width="7" style="35" bestFit="1" customWidth="1"/>
    <col min="32" max="32" width="2.75" style="35" bestFit="1" customWidth="1"/>
    <col min="33" max="33" width="5.875" style="35" bestFit="1" customWidth="1"/>
    <col min="34" max="16384" width="9" style="35"/>
  </cols>
  <sheetData>
    <row r="1" spans="2:33" ht="15.75" x14ac:dyDescent="0.15">
      <c r="K1" s="249" t="s">
        <v>20</v>
      </c>
      <c r="L1" s="249"/>
      <c r="M1" s="123">
        <v>7</v>
      </c>
      <c r="N1" s="59" t="s">
        <v>18</v>
      </c>
      <c r="O1" s="59">
        <v>4</v>
      </c>
      <c r="P1" s="36" t="s">
        <v>19</v>
      </c>
      <c r="S1" s="34"/>
      <c r="V1" s="34"/>
      <c r="AB1" s="249" t="s">
        <v>20</v>
      </c>
      <c r="AC1" s="249"/>
      <c r="AD1" s="143">
        <v>7</v>
      </c>
      <c r="AE1" s="59" t="s">
        <v>18</v>
      </c>
      <c r="AF1" s="59">
        <v>4</v>
      </c>
      <c r="AG1" s="36" t="s">
        <v>19</v>
      </c>
    </row>
    <row r="2" spans="2:33" ht="26.25" x14ac:dyDescent="0.15">
      <c r="B2" s="258" t="s">
        <v>133</v>
      </c>
      <c r="C2" s="258"/>
      <c r="D2" s="258"/>
      <c r="E2" s="258"/>
      <c r="F2" s="258"/>
      <c r="G2" s="258"/>
      <c r="H2" s="258"/>
      <c r="I2" s="258"/>
      <c r="J2" s="258"/>
      <c r="K2" s="258"/>
      <c r="L2" s="258"/>
      <c r="M2" s="258"/>
      <c r="N2" s="258"/>
      <c r="O2" s="258"/>
      <c r="P2" s="258"/>
      <c r="S2" s="258" t="s">
        <v>133</v>
      </c>
      <c r="T2" s="258"/>
      <c r="U2" s="258"/>
      <c r="V2" s="258"/>
      <c r="W2" s="258"/>
      <c r="X2" s="258"/>
      <c r="Y2" s="258"/>
      <c r="Z2" s="258"/>
      <c r="AA2" s="258"/>
      <c r="AB2" s="258"/>
      <c r="AC2" s="258"/>
      <c r="AD2" s="258"/>
      <c r="AE2" s="258"/>
      <c r="AF2" s="258"/>
      <c r="AG2" s="258"/>
    </row>
    <row r="3" spans="2:33" ht="8.25" customHeight="1" x14ac:dyDescent="0.15">
      <c r="B3" s="58"/>
      <c r="C3" s="58"/>
      <c r="D3" s="61"/>
      <c r="E3" s="58"/>
      <c r="F3" s="58"/>
      <c r="G3" s="58"/>
      <c r="H3" s="58"/>
      <c r="I3" s="58"/>
      <c r="J3" s="58"/>
      <c r="K3" s="58"/>
      <c r="L3" s="58"/>
      <c r="M3" s="58"/>
      <c r="N3" s="58"/>
      <c r="O3" s="58"/>
      <c r="P3" s="58"/>
      <c r="S3" s="99"/>
      <c r="T3" s="99"/>
      <c r="U3" s="99"/>
      <c r="V3" s="99"/>
      <c r="W3" s="99"/>
      <c r="X3" s="99"/>
      <c r="Y3" s="99"/>
      <c r="Z3" s="99"/>
      <c r="AA3" s="99"/>
      <c r="AB3" s="99"/>
      <c r="AC3" s="99"/>
      <c r="AD3" s="99"/>
      <c r="AE3" s="99"/>
      <c r="AF3" s="99"/>
      <c r="AG3" s="99"/>
    </row>
    <row r="4" spans="2:33" ht="20.25" customHeight="1" x14ac:dyDescent="0.15">
      <c r="B4" s="37" t="s">
        <v>33</v>
      </c>
      <c r="C4" s="58"/>
      <c r="D4" s="61"/>
      <c r="E4" s="58"/>
      <c r="F4" s="253" t="s">
        <v>132</v>
      </c>
      <c r="G4" s="254"/>
      <c r="H4" s="255"/>
      <c r="I4" s="256"/>
      <c r="J4" s="257"/>
      <c r="K4" s="268" t="s">
        <v>124</v>
      </c>
      <c r="L4" s="269"/>
      <c r="M4" s="269"/>
      <c r="N4" s="270"/>
      <c r="O4" s="266"/>
      <c r="P4" s="267"/>
      <c r="S4" s="273" t="s">
        <v>33</v>
      </c>
      <c r="T4" s="273"/>
      <c r="U4" s="273"/>
      <c r="V4" s="99"/>
      <c r="W4" s="253" t="s">
        <v>132</v>
      </c>
      <c r="X4" s="254"/>
      <c r="Y4" s="255"/>
      <c r="Z4" s="256">
        <v>26</v>
      </c>
      <c r="AA4" s="257"/>
      <c r="AB4" s="268" t="s">
        <v>124</v>
      </c>
      <c r="AC4" s="269"/>
      <c r="AD4" s="269"/>
      <c r="AE4" s="270"/>
      <c r="AF4" s="266">
        <v>4</v>
      </c>
      <c r="AG4" s="267"/>
    </row>
    <row r="5" spans="2:33" ht="7.5" customHeight="1" x14ac:dyDescent="0.15">
      <c r="S5" s="34"/>
      <c r="V5" s="34"/>
    </row>
    <row r="6" spans="2:33" ht="24.75" customHeight="1" x14ac:dyDescent="0.15">
      <c r="B6" s="234" t="s">
        <v>0</v>
      </c>
      <c r="C6" s="235"/>
      <c r="D6" s="250" t="s">
        <v>116</v>
      </c>
      <c r="E6" s="259"/>
      <c r="F6" s="259"/>
      <c r="G6" s="259"/>
      <c r="H6" s="259"/>
      <c r="I6" s="259"/>
      <c r="J6" s="259"/>
      <c r="K6" s="259"/>
      <c r="L6" s="259"/>
      <c r="M6" s="259"/>
      <c r="N6" s="259"/>
      <c r="O6" s="260" t="s">
        <v>114</v>
      </c>
      <c r="P6" s="261"/>
      <c r="S6" s="234" t="s">
        <v>0</v>
      </c>
      <c r="T6" s="235"/>
      <c r="U6" s="250" t="s">
        <v>116</v>
      </c>
      <c r="V6" s="259" t="s">
        <v>28</v>
      </c>
      <c r="W6" s="259"/>
      <c r="X6" s="259" t="s">
        <v>29</v>
      </c>
      <c r="Y6" s="259"/>
      <c r="Z6" s="259"/>
      <c r="AA6" s="259"/>
      <c r="AB6" s="259"/>
      <c r="AC6" s="259"/>
      <c r="AD6" s="259"/>
      <c r="AE6" s="259"/>
      <c r="AF6" s="260" t="s">
        <v>114</v>
      </c>
      <c r="AG6" s="261"/>
    </row>
    <row r="7" spans="2:33" ht="18" customHeight="1" x14ac:dyDescent="0.15">
      <c r="B7" s="236"/>
      <c r="C7" s="237"/>
      <c r="D7" s="251"/>
      <c r="E7" s="242" t="str">
        <f>IFERROR(VLOOKUP(E6,職員情報!$C$6:$D$25,2,FALSE),"")</f>
        <v/>
      </c>
      <c r="F7" s="243"/>
      <c r="G7" s="242" t="str">
        <f>IFERROR(VLOOKUP(G6,職員情報!$C$6:$D$25,2,FALSE),"")</f>
        <v/>
      </c>
      <c r="H7" s="243"/>
      <c r="I7" s="242" t="str">
        <f>IFERROR(VLOOKUP(I6,職員情報!$C$6:$D$25,2,FALSE),"")</f>
        <v/>
      </c>
      <c r="J7" s="243"/>
      <c r="K7" s="242" t="str">
        <f>IFERROR(VLOOKUP(K6,職員情報!$C$6:$D$25,2,FALSE),"")</f>
        <v/>
      </c>
      <c r="L7" s="243"/>
      <c r="M7" s="242" t="str">
        <f>IFERROR(VLOOKUP(M6,職員情報!$C$6:$D$25,2,FALSE),"")</f>
        <v/>
      </c>
      <c r="N7" s="243"/>
      <c r="O7" s="262"/>
      <c r="P7" s="263"/>
      <c r="S7" s="236"/>
      <c r="T7" s="237"/>
      <c r="U7" s="251"/>
      <c r="V7" s="242" t="s">
        <v>162</v>
      </c>
      <c r="W7" s="243"/>
      <c r="X7" s="242" t="s">
        <v>162</v>
      </c>
      <c r="Y7" s="243"/>
      <c r="Z7" s="242" t="str">
        <f>IFERROR(VLOOKUP(Z6,職員情報!$C$6:$D$25,2,FALSE),"")</f>
        <v/>
      </c>
      <c r="AA7" s="243"/>
      <c r="AB7" s="242" t="str">
        <f>IFERROR(VLOOKUP(AB6,職員情報!$C$6:$D$25,2,FALSE),"")</f>
        <v/>
      </c>
      <c r="AC7" s="243"/>
      <c r="AD7" s="242" t="str">
        <f>IFERROR(VLOOKUP(AD6,職員情報!$C$6:$D$25,2,FALSE),"")</f>
        <v/>
      </c>
      <c r="AE7" s="243"/>
      <c r="AF7" s="262"/>
      <c r="AG7" s="263"/>
    </row>
    <row r="8" spans="2:33" ht="18" customHeight="1" x14ac:dyDescent="0.15">
      <c r="B8" s="238"/>
      <c r="C8" s="239"/>
      <c r="D8" s="252"/>
      <c r="E8" s="52" t="s">
        <v>4</v>
      </c>
      <c r="F8" s="125" t="s">
        <v>21</v>
      </c>
      <c r="G8" s="52" t="s">
        <v>4</v>
      </c>
      <c r="H8" s="125" t="s">
        <v>21</v>
      </c>
      <c r="I8" s="52" t="s">
        <v>4</v>
      </c>
      <c r="J8" s="125" t="s">
        <v>21</v>
      </c>
      <c r="K8" s="52" t="s">
        <v>4</v>
      </c>
      <c r="L8" s="125" t="s">
        <v>21</v>
      </c>
      <c r="M8" s="52" t="s">
        <v>4</v>
      </c>
      <c r="N8" s="125" t="s">
        <v>21</v>
      </c>
      <c r="O8" s="264"/>
      <c r="P8" s="265"/>
      <c r="S8" s="238"/>
      <c r="T8" s="239"/>
      <c r="U8" s="252"/>
      <c r="V8" s="52" t="s">
        <v>4</v>
      </c>
      <c r="W8" s="38" t="s">
        <v>21</v>
      </c>
      <c r="X8" s="52" t="s">
        <v>4</v>
      </c>
      <c r="Y8" s="125" t="s">
        <v>21</v>
      </c>
      <c r="Z8" s="52" t="s">
        <v>4</v>
      </c>
      <c r="AA8" s="125" t="s">
        <v>21</v>
      </c>
      <c r="AB8" s="52" t="s">
        <v>4</v>
      </c>
      <c r="AC8" s="125" t="s">
        <v>21</v>
      </c>
      <c r="AD8" s="52" t="s">
        <v>4</v>
      </c>
      <c r="AE8" s="125" t="s">
        <v>21</v>
      </c>
      <c r="AF8" s="264"/>
      <c r="AG8" s="265"/>
    </row>
    <row r="9" spans="2:33" ht="20.100000000000001" customHeight="1" x14ac:dyDescent="0.15">
      <c r="B9" s="39">
        <v>45748</v>
      </c>
      <c r="C9" s="53" t="str">
        <f>IF(B9="","",TEXT(B9,"aaa"))</f>
        <v>火</v>
      </c>
      <c r="D9" s="93" t="str">
        <f t="shared" ref="D9:D38" si="0">IF(C9="月","平日",IF(C9="火","平日",IF(C9="水","平日",IF(C9="木","平日",IF(C9="金","平日",IF(C9="土","土曜日",IF(C9="日","　","")))))))</f>
        <v>平日</v>
      </c>
      <c r="E9" s="40"/>
      <c r="F9" s="41" t="str">
        <f>IFERROR(VLOOKUP(E9&amp;$D9,勤務時間!$B$2:$C$61,2,FALSE),"")</f>
        <v/>
      </c>
      <c r="G9" s="40"/>
      <c r="H9" s="41" t="str">
        <f>IFERROR(VLOOKUP(G9&amp;$D9,勤務時間!$B$2:$C$61,2,FALSE),"")</f>
        <v/>
      </c>
      <c r="I9" s="40"/>
      <c r="J9" s="41" t="str">
        <f>IFERROR(VLOOKUP(I9&amp;$D9,勤務時間!$B$2:$C$61,2,FALSE),"")</f>
        <v/>
      </c>
      <c r="K9" s="40"/>
      <c r="L9" s="41" t="str">
        <f>IFERROR(VLOOKUP(K9&amp;$D9,勤務時間!$B$2:$C$61,2,FALSE),"")</f>
        <v/>
      </c>
      <c r="M9" s="40"/>
      <c r="N9" s="41" t="str">
        <f>IFERROR(VLOOKUP(M9&amp;$D9,勤務時間!$B$2:$C$61,2,FALSE),"")</f>
        <v/>
      </c>
      <c r="O9" s="244"/>
      <c r="P9" s="245"/>
      <c r="S9" s="39">
        <v>45748</v>
      </c>
      <c r="T9" s="53" t="s">
        <v>172</v>
      </c>
      <c r="U9" s="93" t="s">
        <v>165</v>
      </c>
      <c r="V9" s="40" t="s">
        <v>155</v>
      </c>
      <c r="W9" s="41">
        <v>0.25</v>
      </c>
      <c r="X9" s="40"/>
      <c r="Y9" s="41"/>
      <c r="Z9" s="40"/>
      <c r="AA9" s="41" t="s">
        <v>143</v>
      </c>
      <c r="AB9" s="40"/>
      <c r="AC9" s="41" t="s">
        <v>143</v>
      </c>
      <c r="AD9" s="40"/>
      <c r="AE9" s="41" t="s">
        <v>143</v>
      </c>
      <c r="AF9" s="274"/>
      <c r="AG9" s="275"/>
    </row>
    <row r="10" spans="2:33" ht="20.100000000000001" customHeight="1" x14ac:dyDescent="0.15">
      <c r="B10" s="42">
        <v>45749</v>
      </c>
      <c r="C10" s="43" t="str">
        <f t="shared" ref="C10:C38" si="1">IF(B10="","",TEXT(B10,"aaa"))</f>
        <v>水</v>
      </c>
      <c r="D10" s="93" t="str">
        <f t="shared" si="0"/>
        <v>平日</v>
      </c>
      <c r="E10" s="44"/>
      <c r="F10" s="41" t="str">
        <f>IFERROR(VLOOKUP(E10&amp;$D10,勤務時間!$B$2:$C$61,2,FALSE),"")</f>
        <v/>
      </c>
      <c r="G10" s="44"/>
      <c r="H10" s="41" t="str">
        <f>IFERROR(VLOOKUP(G10&amp;$D10,勤務時間!$B$2:$C$61,2,FALSE),"")</f>
        <v/>
      </c>
      <c r="I10" s="44"/>
      <c r="J10" s="41" t="str">
        <f>IFERROR(VLOOKUP(I10&amp;$D10,勤務時間!$B$2:$C$61,2,FALSE),"")</f>
        <v/>
      </c>
      <c r="K10" s="44"/>
      <c r="L10" s="41" t="str">
        <f>IFERROR(VLOOKUP(K10&amp;$D10,勤務時間!$B$2:$C$61,2,FALSE),"")</f>
        <v/>
      </c>
      <c r="M10" s="44"/>
      <c r="N10" s="41" t="str">
        <f>IFERROR(VLOOKUP(M10&amp;$D10,勤務時間!$B$2:$C$61,2,FALSE),"")</f>
        <v/>
      </c>
      <c r="O10" s="246"/>
      <c r="P10" s="247"/>
      <c r="S10" s="42">
        <v>45749</v>
      </c>
      <c r="T10" s="43" t="s">
        <v>173</v>
      </c>
      <c r="U10" s="93" t="s">
        <v>165</v>
      </c>
      <c r="V10" s="44"/>
      <c r="W10" s="41" t="s">
        <v>143</v>
      </c>
      <c r="X10" s="44" t="s">
        <v>166</v>
      </c>
      <c r="Y10" s="41">
        <v>0.20833333333333334</v>
      </c>
      <c r="Z10" s="44"/>
      <c r="AA10" s="41" t="s">
        <v>143</v>
      </c>
      <c r="AB10" s="44"/>
      <c r="AC10" s="41" t="s">
        <v>143</v>
      </c>
      <c r="AD10" s="44"/>
      <c r="AE10" s="41" t="s">
        <v>143</v>
      </c>
      <c r="AF10" s="276"/>
      <c r="AG10" s="277"/>
    </row>
    <row r="11" spans="2:33" ht="20.100000000000001" customHeight="1" x14ac:dyDescent="0.15">
      <c r="B11" s="42">
        <v>45750</v>
      </c>
      <c r="C11" s="43" t="str">
        <f t="shared" si="1"/>
        <v>木</v>
      </c>
      <c r="D11" s="93" t="str">
        <f t="shared" si="0"/>
        <v>平日</v>
      </c>
      <c r="E11" s="40"/>
      <c r="F11" s="41" t="str">
        <f>IFERROR(VLOOKUP(E11&amp;$D11,勤務時間!$B$2:$C$61,2,FALSE),"")</f>
        <v/>
      </c>
      <c r="G11" s="40"/>
      <c r="H11" s="41" t="str">
        <f>IFERROR(VLOOKUP(G11&amp;$D11,勤務時間!$B$2:$C$61,2,FALSE),"")</f>
        <v/>
      </c>
      <c r="I11" s="40"/>
      <c r="J11" s="41" t="str">
        <f>IFERROR(VLOOKUP(I11&amp;$D11,勤務時間!$B$2:$C$61,2,FALSE),"")</f>
        <v/>
      </c>
      <c r="K11" s="40"/>
      <c r="L11" s="41" t="str">
        <f>IFERROR(VLOOKUP(K11&amp;$D11,勤務時間!$B$2:$C$61,2,FALSE),"")</f>
        <v/>
      </c>
      <c r="M11" s="40"/>
      <c r="N11" s="41" t="str">
        <f>IFERROR(VLOOKUP(M11&amp;$D11,勤務時間!$B$2:$C$61,2,FALSE),"")</f>
        <v/>
      </c>
      <c r="O11" s="246"/>
      <c r="P11" s="247"/>
      <c r="S11" s="42">
        <v>45750</v>
      </c>
      <c r="T11" s="43" t="s">
        <v>174</v>
      </c>
      <c r="U11" s="93" t="s">
        <v>165</v>
      </c>
      <c r="V11" s="40" t="s">
        <v>171</v>
      </c>
      <c r="W11" s="41">
        <v>0.20833333333333334</v>
      </c>
      <c r="X11" s="40" t="s">
        <v>155</v>
      </c>
      <c r="Y11" s="41">
        <v>0.25</v>
      </c>
      <c r="Z11" s="40"/>
      <c r="AA11" s="41" t="s">
        <v>143</v>
      </c>
      <c r="AB11" s="40"/>
      <c r="AC11" s="41" t="s">
        <v>143</v>
      </c>
      <c r="AD11" s="40"/>
      <c r="AE11" s="41" t="s">
        <v>143</v>
      </c>
      <c r="AF11" s="276"/>
      <c r="AG11" s="277"/>
    </row>
    <row r="12" spans="2:33" ht="20.100000000000001" customHeight="1" x14ac:dyDescent="0.15">
      <c r="B12" s="42">
        <v>45751</v>
      </c>
      <c r="C12" s="43" t="str">
        <f t="shared" si="1"/>
        <v>金</v>
      </c>
      <c r="D12" s="93" t="str">
        <f t="shared" si="0"/>
        <v>平日</v>
      </c>
      <c r="E12" s="40"/>
      <c r="F12" s="41" t="str">
        <f>IFERROR(VLOOKUP(E12&amp;$D12,勤務時間!$B$2:$C$61,2,FALSE),"")</f>
        <v/>
      </c>
      <c r="G12" s="40"/>
      <c r="H12" s="41" t="str">
        <f>IFERROR(VLOOKUP(G12&amp;$D12,勤務時間!$B$2:$C$61,2,FALSE),"")</f>
        <v/>
      </c>
      <c r="I12" s="40"/>
      <c r="J12" s="41" t="str">
        <f>IFERROR(VLOOKUP(I12&amp;$D12,勤務時間!$B$2:$C$61,2,FALSE),"")</f>
        <v/>
      </c>
      <c r="K12" s="40"/>
      <c r="L12" s="41" t="str">
        <f>IFERROR(VLOOKUP(K12&amp;$D12,勤務時間!$B$2:$C$61,2,FALSE),"")</f>
        <v/>
      </c>
      <c r="M12" s="40"/>
      <c r="N12" s="41" t="str">
        <f>IFERROR(VLOOKUP(M12&amp;$D12,勤務時間!$B$2:$C$61,2,FALSE),"")</f>
        <v/>
      </c>
      <c r="O12" s="246"/>
      <c r="P12" s="247"/>
      <c r="S12" s="42">
        <v>45751</v>
      </c>
      <c r="T12" s="43" t="s">
        <v>175</v>
      </c>
      <c r="U12" s="93" t="s">
        <v>165</v>
      </c>
      <c r="V12" s="40" t="s">
        <v>25</v>
      </c>
      <c r="W12" s="41">
        <v>0.16666666666666663</v>
      </c>
      <c r="X12" s="40" t="s">
        <v>155</v>
      </c>
      <c r="Y12" s="41">
        <v>0.25</v>
      </c>
      <c r="Z12" s="40"/>
      <c r="AA12" s="41" t="s">
        <v>143</v>
      </c>
      <c r="AB12" s="40"/>
      <c r="AC12" s="41" t="s">
        <v>143</v>
      </c>
      <c r="AD12" s="40"/>
      <c r="AE12" s="41" t="s">
        <v>143</v>
      </c>
      <c r="AF12" s="276"/>
      <c r="AG12" s="277"/>
    </row>
    <row r="13" spans="2:33" ht="20.100000000000001" customHeight="1" x14ac:dyDescent="0.15">
      <c r="B13" s="42">
        <v>45752</v>
      </c>
      <c r="C13" s="43" t="str">
        <f t="shared" si="1"/>
        <v>土</v>
      </c>
      <c r="D13" s="93" t="str">
        <f t="shared" si="0"/>
        <v>土曜日</v>
      </c>
      <c r="E13" s="44"/>
      <c r="F13" s="45" t="str">
        <f>IFERROR(VLOOKUP(E13&amp;$D13,勤務時間!$B$2:$C$61,2,FALSE),"")</f>
        <v/>
      </c>
      <c r="G13" s="44"/>
      <c r="H13" s="45" t="str">
        <f>IFERROR(VLOOKUP(G13&amp;$D13,勤務時間!$B$2:$C$61,2,FALSE),"")</f>
        <v/>
      </c>
      <c r="I13" s="44"/>
      <c r="J13" s="45" t="str">
        <f>IFERROR(VLOOKUP(I13&amp;$D13,勤務時間!$B$2:$C$61,2,FALSE),"")</f>
        <v/>
      </c>
      <c r="K13" s="44"/>
      <c r="L13" s="45" t="str">
        <f>IFERROR(VLOOKUP(K13&amp;$D13,勤務時間!$B$2:$C$61,2,FALSE),"")</f>
        <v/>
      </c>
      <c r="M13" s="44"/>
      <c r="N13" s="45" t="str">
        <f>IFERROR(VLOOKUP(M13&amp;$D13,勤務時間!$B$2:$C$61,2,FALSE),"")</f>
        <v/>
      </c>
      <c r="O13" s="246"/>
      <c r="P13" s="247"/>
      <c r="S13" s="42">
        <v>45752</v>
      </c>
      <c r="T13" s="43" t="s">
        <v>176</v>
      </c>
      <c r="U13" s="93" t="s">
        <v>165</v>
      </c>
      <c r="V13" s="44" t="s">
        <v>156</v>
      </c>
      <c r="W13" s="45">
        <v>0.29166666666666669</v>
      </c>
      <c r="X13" s="44" t="s">
        <v>155</v>
      </c>
      <c r="Y13" s="45">
        <v>0.20833333333333331</v>
      </c>
      <c r="Z13" s="44"/>
      <c r="AA13" s="45" t="s">
        <v>143</v>
      </c>
      <c r="AB13" s="44"/>
      <c r="AC13" s="45" t="s">
        <v>143</v>
      </c>
      <c r="AD13" s="44"/>
      <c r="AE13" s="45" t="s">
        <v>143</v>
      </c>
      <c r="AF13" s="276"/>
      <c r="AG13" s="277"/>
    </row>
    <row r="14" spans="2:33" ht="20.100000000000001" customHeight="1" x14ac:dyDescent="0.15">
      <c r="B14" s="42">
        <v>45753</v>
      </c>
      <c r="C14" s="43" t="str">
        <f t="shared" si="1"/>
        <v>日</v>
      </c>
      <c r="D14" s="93" t="str">
        <f t="shared" si="0"/>
        <v>　</v>
      </c>
      <c r="E14" s="44"/>
      <c r="F14" s="45" t="str">
        <f>IFERROR(VLOOKUP(E14&amp;$D14,勤務時間!$B$2:$C$61,2,FALSE),"")</f>
        <v/>
      </c>
      <c r="G14" s="44"/>
      <c r="H14" s="45" t="str">
        <f>IFERROR(VLOOKUP(G14&amp;$D14,勤務時間!$B$2:$C$61,2,FALSE),"")</f>
        <v/>
      </c>
      <c r="I14" s="44"/>
      <c r="J14" s="45" t="str">
        <f>IFERROR(VLOOKUP(I14&amp;$D14,勤務時間!$B$2:$C$61,2,FALSE),"")</f>
        <v/>
      </c>
      <c r="K14" s="44"/>
      <c r="L14" s="45" t="str">
        <f>IFERROR(VLOOKUP(K14&amp;$D14,勤務時間!$B$2:$C$61,2,FALSE),"")</f>
        <v/>
      </c>
      <c r="M14" s="44"/>
      <c r="N14" s="45" t="str">
        <f>IFERROR(VLOOKUP(M14&amp;$D14,勤務時間!$B$2:$C$61,2,FALSE),"")</f>
        <v/>
      </c>
      <c r="O14" s="246"/>
      <c r="P14" s="247"/>
      <c r="S14" s="42">
        <v>45753</v>
      </c>
      <c r="T14" s="43" t="s">
        <v>177</v>
      </c>
      <c r="U14" s="93" t="s">
        <v>178</v>
      </c>
      <c r="V14" s="44"/>
      <c r="W14" s="45" t="s">
        <v>143</v>
      </c>
      <c r="X14" s="44"/>
      <c r="Y14" s="45" t="s">
        <v>143</v>
      </c>
      <c r="Z14" s="44"/>
      <c r="AA14" s="45" t="s">
        <v>143</v>
      </c>
      <c r="AB14" s="44"/>
      <c r="AC14" s="45" t="s">
        <v>143</v>
      </c>
      <c r="AD14" s="44"/>
      <c r="AE14" s="45" t="s">
        <v>143</v>
      </c>
      <c r="AF14" s="276"/>
      <c r="AG14" s="277"/>
    </row>
    <row r="15" spans="2:33" ht="20.100000000000001" customHeight="1" x14ac:dyDescent="0.15">
      <c r="B15" s="42">
        <v>45754</v>
      </c>
      <c r="C15" s="43" t="str">
        <f t="shared" si="1"/>
        <v>月</v>
      </c>
      <c r="D15" s="93" t="str">
        <f t="shared" si="0"/>
        <v>平日</v>
      </c>
      <c r="E15" s="44"/>
      <c r="F15" s="45" t="str">
        <f>IFERROR(VLOOKUP(E15&amp;$D15,勤務時間!$B$2:$C$61,2,FALSE),"")</f>
        <v/>
      </c>
      <c r="G15" s="44"/>
      <c r="H15" s="45" t="str">
        <f>IFERROR(VLOOKUP(G15&amp;$D15,勤務時間!$B$2:$C$61,2,FALSE),"")</f>
        <v/>
      </c>
      <c r="I15" s="44"/>
      <c r="J15" s="45" t="str">
        <f>IFERROR(VLOOKUP(I15&amp;$D15,勤務時間!$B$2:$C$61,2,FALSE),"")</f>
        <v/>
      </c>
      <c r="K15" s="44"/>
      <c r="L15" s="45" t="str">
        <f>IFERROR(VLOOKUP(K15&amp;$D15,勤務時間!$B$2:$C$61,2,FALSE),"")</f>
        <v/>
      </c>
      <c r="M15" s="44"/>
      <c r="N15" s="45" t="str">
        <f>IFERROR(VLOOKUP(M15&amp;$D15,勤務時間!$B$2:$C$61,2,FALSE),"")</f>
        <v/>
      </c>
      <c r="O15" s="246"/>
      <c r="P15" s="247"/>
      <c r="S15" s="42">
        <v>45754</v>
      </c>
      <c r="T15" s="43" t="s">
        <v>179</v>
      </c>
      <c r="U15" s="93" t="s">
        <v>180</v>
      </c>
      <c r="V15" s="44" t="s">
        <v>25</v>
      </c>
      <c r="W15" s="45">
        <v>0.16666666666666663</v>
      </c>
      <c r="X15" s="44" t="s">
        <v>25</v>
      </c>
      <c r="Y15" s="45">
        <v>0.16666666666666663</v>
      </c>
      <c r="Z15" s="44"/>
      <c r="AA15" s="45" t="s">
        <v>143</v>
      </c>
      <c r="AB15" s="44"/>
      <c r="AC15" s="45" t="s">
        <v>143</v>
      </c>
      <c r="AD15" s="44"/>
      <c r="AE15" s="45" t="s">
        <v>143</v>
      </c>
      <c r="AF15" s="276"/>
      <c r="AG15" s="277"/>
    </row>
    <row r="16" spans="2:33" ht="20.100000000000001" customHeight="1" x14ac:dyDescent="0.15">
      <c r="B16" s="42">
        <v>45755</v>
      </c>
      <c r="C16" s="43" t="str">
        <f t="shared" si="1"/>
        <v>火</v>
      </c>
      <c r="D16" s="93" t="str">
        <f t="shared" si="0"/>
        <v>平日</v>
      </c>
      <c r="E16" s="44"/>
      <c r="F16" s="45" t="str">
        <f>IFERROR(VLOOKUP(E16&amp;$D16,勤務時間!$B$2:$C$61,2,FALSE),"")</f>
        <v/>
      </c>
      <c r="G16" s="44"/>
      <c r="H16" s="45" t="str">
        <f>IFERROR(VLOOKUP(G16&amp;$D16,勤務時間!$B$2:$C$61,2,FALSE),"")</f>
        <v/>
      </c>
      <c r="I16" s="44"/>
      <c r="J16" s="45" t="str">
        <f>IFERROR(VLOOKUP(I16&amp;$D16,勤務時間!$B$2:$C$61,2,FALSE),"")</f>
        <v/>
      </c>
      <c r="K16" s="44"/>
      <c r="L16" s="45" t="str">
        <f>IFERROR(VLOOKUP(K16&amp;$D16,勤務時間!$B$2:$C$61,2,FALSE),"")</f>
        <v/>
      </c>
      <c r="M16" s="44"/>
      <c r="N16" s="45" t="str">
        <f>IFERROR(VLOOKUP(M16&amp;$D16,勤務時間!$B$2:$C$61,2,FALSE),"")</f>
        <v/>
      </c>
      <c r="O16" s="246"/>
      <c r="P16" s="247"/>
      <c r="S16" s="42">
        <v>45755</v>
      </c>
      <c r="T16" s="43" t="s">
        <v>172</v>
      </c>
      <c r="U16" s="93" t="s">
        <v>180</v>
      </c>
      <c r="V16" s="44" t="s">
        <v>25</v>
      </c>
      <c r="W16" s="45">
        <v>0.16666666666666663</v>
      </c>
      <c r="X16" s="44"/>
      <c r="Y16" s="45" t="s">
        <v>143</v>
      </c>
      <c r="Z16" s="44"/>
      <c r="AA16" s="45" t="s">
        <v>143</v>
      </c>
      <c r="AB16" s="44"/>
      <c r="AC16" s="45" t="s">
        <v>143</v>
      </c>
      <c r="AD16" s="44"/>
      <c r="AE16" s="45" t="s">
        <v>143</v>
      </c>
      <c r="AF16" s="276"/>
      <c r="AG16" s="277"/>
    </row>
    <row r="17" spans="2:33" ht="20.100000000000001" customHeight="1" x14ac:dyDescent="0.15">
      <c r="B17" s="42">
        <v>45756</v>
      </c>
      <c r="C17" s="43" t="str">
        <f t="shared" si="1"/>
        <v>水</v>
      </c>
      <c r="D17" s="93" t="str">
        <f t="shared" si="0"/>
        <v>平日</v>
      </c>
      <c r="E17" s="44"/>
      <c r="F17" s="45" t="str">
        <f>IFERROR(VLOOKUP(E17&amp;$D17,勤務時間!$B$2:$C$61,2,FALSE),"")</f>
        <v/>
      </c>
      <c r="G17" s="44"/>
      <c r="H17" s="45" t="str">
        <f>IFERROR(VLOOKUP(G17&amp;$D17,勤務時間!$B$2:$C$61,2,FALSE),"")</f>
        <v/>
      </c>
      <c r="I17" s="44"/>
      <c r="J17" s="45" t="str">
        <f>IFERROR(VLOOKUP(I17&amp;$D17,勤務時間!$B$2:$C$61,2,FALSE),"")</f>
        <v/>
      </c>
      <c r="K17" s="44"/>
      <c r="L17" s="45" t="str">
        <f>IFERROR(VLOOKUP(K17&amp;$D17,勤務時間!$B$2:$C$61,2,FALSE),"")</f>
        <v/>
      </c>
      <c r="M17" s="44"/>
      <c r="N17" s="45" t="str">
        <f>IFERROR(VLOOKUP(M17&amp;$D17,勤務時間!$B$2:$C$61,2,FALSE),"")</f>
        <v/>
      </c>
      <c r="O17" s="246"/>
      <c r="P17" s="247"/>
      <c r="S17" s="42">
        <v>45756</v>
      </c>
      <c r="T17" s="43" t="s">
        <v>173</v>
      </c>
      <c r="U17" s="93" t="s">
        <v>180</v>
      </c>
      <c r="V17" s="44"/>
      <c r="W17" s="45" t="s">
        <v>143</v>
      </c>
      <c r="X17" s="44" t="s">
        <v>27</v>
      </c>
      <c r="Y17" s="45">
        <v>0.125</v>
      </c>
      <c r="Z17" s="44"/>
      <c r="AA17" s="45" t="s">
        <v>143</v>
      </c>
      <c r="AB17" s="44"/>
      <c r="AC17" s="45" t="s">
        <v>143</v>
      </c>
      <c r="AD17" s="44"/>
      <c r="AE17" s="45" t="s">
        <v>143</v>
      </c>
      <c r="AF17" s="278" t="s">
        <v>167</v>
      </c>
      <c r="AG17" s="279"/>
    </row>
    <row r="18" spans="2:33" ht="20.100000000000001" customHeight="1" x14ac:dyDescent="0.15">
      <c r="B18" s="42">
        <v>45757</v>
      </c>
      <c r="C18" s="43" t="str">
        <f t="shared" si="1"/>
        <v>木</v>
      </c>
      <c r="D18" s="93" t="str">
        <f t="shared" si="0"/>
        <v>平日</v>
      </c>
      <c r="E18" s="44"/>
      <c r="F18" s="45" t="str">
        <f>IFERROR(VLOOKUP(E18&amp;$D18,勤務時間!$B$2:$C$61,2,FALSE),"")</f>
        <v/>
      </c>
      <c r="G18" s="44"/>
      <c r="H18" s="45" t="str">
        <f>IFERROR(VLOOKUP(G18&amp;$D18,勤務時間!$B$2:$C$61,2,FALSE),"")</f>
        <v/>
      </c>
      <c r="I18" s="44"/>
      <c r="J18" s="45" t="str">
        <f>IFERROR(VLOOKUP(I18&amp;$D18,勤務時間!$B$2:$C$61,2,FALSE),"")</f>
        <v/>
      </c>
      <c r="K18" s="44"/>
      <c r="L18" s="45" t="str">
        <f>IFERROR(VLOOKUP(K18&amp;$D18,勤務時間!$B$2:$C$61,2,FALSE),"")</f>
        <v/>
      </c>
      <c r="M18" s="44"/>
      <c r="N18" s="45" t="str">
        <f>IFERROR(VLOOKUP(M18&amp;$D18,勤務時間!$B$2:$C$61,2,FALSE),"")</f>
        <v/>
      </c>
      <c r="O18" s="246"/>
      <c r="P18" s="247"/>
      <c r="S18" s="42">
        <v>45757</v>
      </c>
      <c r="T18" s="43" t="s">
        <v>174</v>
      </c>
      <c r="U18" s="93" t="s">
        <v>180</v>
      </c>
      <c r="V18" s="44" t="s">
        <v>25</v>
      </c>
      <c r="W18" s="45">
        <v>0.16666666666666663</v>
      </c>
      <c r="X18" s="44" t="s">
        <v>25</v>
      </c>
      <c r="Y18" s="45">
        <v>0.16666666666666663</v>
      </c>
      <c r="Z18" s="44"/>
      <c r="AA18" s="45" t="s">
        <v>143</v>
      </c>
      <c r="AB18" s="44"/>
      <c r="AC18" s="45" t="s">
        <v>143</v>
      </c>
      <c r="AD18" s="44"/>
      <c r="AE18" s="45" t="s">
        <v>143</v>
      </c>
      <c r="AF18" s="278"/>
      <c r="AG18" s="279"/>
    </row>
    <row r="19" spans="2:33" ht="20.100000000000001" customHeight="1" x14ac:dyDescent="0.15">
      <c r="B19" s="42">
        <v>45758</v>
      </c>
      <c r="C19" s="43" t="str">
        <f t="shared" si="1"/>
        <v>金</v>
      </c>
      <c r="D19" s="93" t="str">
        <f t="shared" si="0"/>
        <v>平日</v>
      </c>
      <c r="E19" s="44"/>
      <c r="F19" s="45" t="str">
        <f>IFERROR(VLOOKUP(E19&amp;$D19,勤務時間!$B$2:$C$61,2,FALSE),"")</f>
        <v/>
      </c>
      <c r="G19" s="44"/>
      <c r="H19" s="45" t="str">
        <f>IFERROR(VLOOKUP(G19&amp;$D19,勤務時間!$B$2:$C$61,2,FALSE),"")</f>
        <v/>
      </c>
      <c r="I19" s="44"/>
      <c r="J19" s="45" t="str">
        <f>IFERROR(VLOOKUP(I19&amp;$D19,勤務時間!$B$2:$C$61,2,FALSE),"")</f>
        <v/>
      </c>
      <c r="K19" s="44"/>
      <c r="L19" s="45" t="str">
        <f>IFERROR(VLOOKUP(K19&amp;$D19,勤務時間!$B$2:$C$61,2,FALSE),"")</f>
        <v/>
      </c>
      <c r="M19" s="44"/>
      <c r="N19" s="45" t="str">
        <f>IFERROR(VLOOKUP(M19&amp;$D19,勤務時間!$B$2:$C$61,2,FALSE),"")</f>
        <v/>
      </c>
      <c r="O19" s="246"/>
      <c r="P19" s="247"/>
      <c r="S19" s="42">
        <v>45758</v>
      </c>
      <c r="T19" s="43" t="s">
        <v>175</v>
      </c>
      <c r="U19" s="93" t="s">
        <v>180</v>
      </c>
      <c r="V19" s="44" t="s">
        <v>25</v>
      </c>
      <c r="W19" s="45">
        <v>0.16666666666666663</v>
      </c>
      <c r="X19" s="44" t="s">
        <v>26</v>
      </c>
      <c r="Y19" s="45">
        <v>0.16666666666666663</v>
      </c>
      <c r="Z19" s="44"/>
      <c r="AA19" s="45" t="s">
        <v>143</v>
      </c>
      <c r="AB19" s="44"/>
      <c r="AC19" s="45" t="s">
        <v>143</v>
      </c>
      <c r="AD19" s="44"/>
      <c r="AE19" s="45" t="s">
        <v>143</v>
      </c>
      <c r="AF19" s="276"/>
      <c r="AG19" s="277"/>
    </row>
    <row r="20" spans="2:33" ht="20.100000000000001" customHeight="1" x14ac:dyDescent="0.15">
      <c r="B20" s="42">
        <v>45759</v>
      </c>
      <c r="C20" s="43" t="str">
        <f t="shared" si="1"/>
        <v>土</v>
      </c>
      <c r="D20" s="93" t="str">
        <f t="shared" si="0"/>
        <v>土曜日</v>
      </c>
      <c r="E20" s="44"/>
      <c r="F20" s="45" t="str">
        <f>IFERROR(VLOOKUP(E20&amp;$D20,勤務時間!$B$2:$C$61,2,FALSE),"")</f>
        <v/>
      </c>
      <c r="G20" s="44"/>
      <c r="H20" s="45" t="str">
        <f>IFERROR(VLOOKUP(G20&amp;$D20,勤務時間!$B$2:$C$61,2,FALSE),"")</f>
        <v/>
      </c>
      <c r="I20" s="44"/>
      <c r="J20" s="45" t="str">
        <f>IFERROR(VLOOKUP(I20&amp;$D20,勤務時間!$B$2:$C$61,2,FALSE),"")</f>
        <v/>
      </c>
      <c r="K20" s="44"/>
      <c r="L20" s="45" t="str">
        <f>IFERROR(VLOOKUP(K20&amp;$D20,勤務時間!$B$2:$C$61,2,FALSE),"")</f>
        <v/>
      </c>
      <c r="M20" s="44"/>
      <c r="N20" s="45" t="str">
        <f>IFERROR(VLOOKUP(M20&amp;$D20,勤務時間!$B$2:$C$61,2,FALSE),"")</f>
        <v/>
      </c>
      <c r="O20" s="246"/>
      <c r="P20" s="247"/>
      <c r="S20" s="42">
        <v>45759</v>
      </c>
      <c r="T20" s="43" t="s">
        <v>176</v>
      </c>
      <c r="U20" s="93" t="s">
        <v>181</v>
      </c>
      <c r="V20" s="44" t="s">
        <v>156</v>
      </c>
      <c r="W20" s="45">
        <v>0.29166666666666669</v>
      </c>
      <c r="X20" s="44" t="s">
        <v>26</v>
      </c>
      <c r="Y20" s="45">
        <v>0.20833333333333337</v>
      </c>
      <c r="Z20" s="44"/>
      <c r="AA20" s="45" t="s">
        <v>143</v>
      </c>
      <c r="AB20" s="44"/>
      <c r="AC20" s="45" t="s">
        <v>143</v>
      </c>
      <c r="AD20" s="44"/>
      <c r="AE20" s="45" t="s">
        <v>143</v>
      </c>
      <c r="AF20" s="276"/>
      <c r="AG20" s="277"/>
    </row>
    <row r="21" spans="2:33" ht="20.100000000000001" customHeight="1" x14ac:dyDescent="0.15">
      <c r="B21" s="42">
        <v>45760</v>
      </c>
      <c r="C21" s="43" t="str">
        <f t="shared" si="1"/>
        <v>日</v>
      </c>
      <c r="D21" s="93" t="str">
        <f t="shared" si="0"/>
        <v>　</v>
      </c>
      <c r="E21" s="44"/>
      <c r="F21" s="45" t="str">
        <f>IFERROR(VLOOKUP(E21&amp;$D21,勤務時間!$B$2:$C$61,2,FALSE),"")</f>
        <v/>
      </c>
      <c r="G21" s="44"/>
      <c r="H21" s="45" t="str">
        <f>IFERROR(VLOOKUP(G21&amp;$D21,勤務時間!$B$2:$C$61,2,FALSE),"")</f>
        <v/>
      </c>
      <c r="I21" s="44"/>
      <c r="J21" s="45" t="str">
        <f>IFERROR(VLOOKUP(I21&amp;$D21,勤務時間!$B$2:$C$61,2,FALSE),"")</f>
        <v/>
      </c>
      <c r="K21" s="44"/>
      <c r="L21" s="45" t="str">
        <f>IFERROR(VLOOKUP(K21&amp;$D21,勤務時間!$B$2:$C$61,2,FALSE),"")</f>
        <v/>
      </c>
      <c r="M21" s="44"/>
      <c r="N21" s="45" t="str">
        <f>IFERROR(VLOOKUP(M21&amp;$D21,勤務時間!$B$2:$C$61,2,FALSE),"")</f>
        <v/>
      </c>
      <c r="O21" s="246"/>
      <c r="P21" s="247"/>
      <c r="S21" s="42">
        <v>45760</v>
      </c>
      <c r="T21" s="43" t="s">
        <v>177</v>
      </c>
      <c r="U21" s="93" t="s">
        <v>178</v>
      </c>
      <c r="V21" s="44"/>
      <c r="W21" s="45" t="s">
        <v>143</v>
      </c>
      <c r="X21" s="44"/>
      <c r="Y21" s="45" t="s">
        <v>143</v>
      </c>
      <c r="Z21" s="44"/>
      <c r="AA21" s="45" t="s">
        <v>143</v>
      </c>
      <c r="AB21" s="44"/>
      <c r="AC21" s="45" t="s">
        <v>143</v>
      </c>
      <c r="AD21" s="44"/>
      <c r="AE21" s="45" t="s">
        <v>143</v>
      </c>
      <c r="AF21" s="276"/>
      <c r="AG21" s="277"/>
    </row>
    <row r="22" spans="2:33" ht="20.100000000000001" customHeight="1" x14ac:dyDescent="0.15">
      <c r="B22" s="42">
        <v>45761</v>
      </c>
      <c r="C22" s="43" t="str">
        <f t="shared" si="1"/>
        <v>月</v>
      </c>
      <c r="D22" s="93" t="str">
        <f t="shared" si="0"/>
        <v>平日</v>
      </c>
      <c r="E22" s="44"/>
      <c r="F22" s="45" t="str">
        <f>IFERROR(VLOOKUP(E22&amp;$D22,勤務時間!$B$2:$C$61,2,FALSE),"")</f>
        <v/>
      </c>
      <c r="G22" s="44"/>
      <c r="H22" s="45" t="str">
        <f>IFERROR(VLOOKUP(G22&amp;$D22,勤務時間!$B$2:$C$61,2,FALSE),"")</f>
        <v/>
      </c>
      <c r="I22" s="44"/>
      <c r="J22" s="45" t="str">
        <f>IFERROR(VLOOKUP(I22&amp;$D22,勤務時間!$B$2:$C$61,2,FALSE),"")</f>
        <v/>
      </c>
      <c r="K22" s="44"/>
      <c r="L22" s="45" t="str">
        <f>IFERROR(VLOOKUP(K22&amp;$D22,勤務時間!$B$2:$C$61,2,FALSE),"")</f>
        <v/>
      </c>
      <c r="M22" s="44"/>
      <c r="N22" s="45" t="str">
        <f>IFERROR(VLOOKUP(M22&amp;$D22,勤務時間!$B$2:$C$61,2,FALSE),"")</f>
        <v/>
      </c>
      <c r="O22" s="246"/>
      <c r="P22" s="247"/>
      <c r="S22" s="42">
        <v>45761</v>
      </c>
      <c r="T22" s="43" t="s">
        <v>179</v>
      </c>
      <c r="U22" s="93" t="s">
        <v>180</v>
      </c>
      <c r="V22" s="44" t="s">
        <v>25</v>
      </c>
      <c r="W22" s="45">
        <v>0.16666666666666663</v>
      </c>
      <c r="X22" s="44" t="s">
        <v>26</v>
      </c>
      <c r="Y22" s="45">
        <v>0.16666666666666663</v>
      </c>
      <c r="Z22" s="44"/>
      <c r="AA22" s="45" t="s">
        <v>143</v>
      </c>
      <c r="AB22" s="44"/>
      <c r="AC22" s="45" t="s">
        <v>143</v>
      </c>
      <c r="AD22" s="44"/>
      <c r="AE22" s="45" t="s">
        <v>143</v>
      </c>
      <c r="AF22" s="276"/>
      <c r="AG22" s="277"/>
    </row>
    <row r="23" spans="2:33" ht="20.100000000000001" customHeight="1" x14ac:dyDescent="0.15">
      <c r="B23" s="42">
        <v>45762</v>
      </c>
      <c r="C23" s="43" t="str">
        <f t="shared" si="1"/>
        <v>火</v>
      </c>
      <c r="D23" s="93" t="str">
        <f t="shared" si="0"/>
        <v>平日</v>
      </c>
      <c r="E23" s="44"/>
      <c r="F23" s="45" t="str">
        <f>IFERROR(VLOOKUP(E23&amp;$D23,勤務時間!$B$2:$C$61,2,FALSE),"")</f>
        <v/>
      </c>
      <c r="G23" s="44"/>
      <c r="H23" s="45" t="str">
        <f>IFERROR(VLOOKUP(G23&amp;$D23,勤務時間!$B$2:$C$61,2,FALSE),"")</f>
        <v/>
      </c>
      <c r="I23" s="44"/>
      <c r="J23" s="45" t="str">
        <f>IFERROR(VLOOKUP(I23&amp;$D23,勤務時間!$B$2:$C$61,2,FALSE),"")</f>
        <v/>
      </c>
      <c r="K23" s="44"/>
      <c r="L23" s="45" t="str">
        <f>IFERROR(VLOOKUP(K23&amp;$D23,勤務時間!$B$2:$C$61,2,FALSE),"")</f>
        <v/>
      </c>
      <c r="M23" s="44"/>
      <c r="N23" s="45" t="str">
        <f>IFERROR(VLOOKUP(M23&amp;$D23,勤務時間!$B$2:$C$61,2,FALSE),"")</f>
        <v/>
      </c>
      <c r="O23" s="246"/>
      <c r="P23" s="247"/>
      <c r="S23" s="42">
        <v>45762</v>
      </c>
      <c r="T23" s="43" t="s">
        <v>172</v>
      </c>
      <c r="U23" s="93" t="s">
        <v>180</v>
      </c>
      <c r="V23" s="44" t="s">
        <v>25</v>
      </c>
      <c r="W23" s="45">
        <v>0.16666666666666663</v>
      </c>
      <c r="X23" s="44" t="s">
        <v>26</v>
      </c>
      <c r="Y23" s="45">
        <v>0.16666666666666663</v>
      </c>
      <c r="Z23" s="44"/>
      <c r="AA23" s="45" t="s">
        <v>143</v>
      </c>
      <c r="AB23" s="44"/>
      <c r="AC23" s="45" t="s">
        <v>143</v>
      </c>
      <c r="AD23" s="44"/>
      <c r="AE23" s="45" t="s">
        <v>143</v>
      </c>
      <c r="AF23" s="276"/>
      <c r="AG23" s="277"/>
    </row>
    <row r="24" spans="2:33" ht="20.100000000000001" customHeight="1" x14ac:dyDescent="0.15">
      <c r="B24" s="42">
        <v>45763</v>
      </c>
      <c r="C24" s="43" t="str">
        <f t="shared" si="1"/>
        <v>水</v>
      </c>
      <c r="D24" s="93" t="str">
        <f t="shared" si="0"/>
        <v>平日</v>
      </c>
      <c r="E24" s="44"/>
      <c r="F24" s="45" t="str">
        <f>IFERROR(VLOOKUP(E24&amp;$D24,勤務時間!$B$2:$C$61,2,FALSE),"")</f>
        <v/>
      </c>
      <c r="G24" s="44"/>
      <c r="H24" s="45" t="str">
        <f>IFERROR(VLOOKUP(G24&amp;$D24,勤務時間!$B$2:$C$61,2,FALSE),"")</f>
        <v/>
      </c>
      <c r="I24" s="44"/>
      <c r="J24" s="45" t="str">
        <f>IFERROR(VLOOKUP(I24&amp;$D24,勤務時間!$B$2:$C$61,2,FALSE),"")</f>
        <v/>
      </c>
      <c r="K24" s="44"/>
      <c r="L24" s="45" t="str">
        <f>IFERROR(VLOOKUP(K24&amp;$D24,勤務時間!$B$2:$C$61,2,FALSE),"")</f>
        <v/>
      </c>
      <c r="M24" s="44"/>
      <c r="N24" s="45" t="str">
        <f>IFERROR(VLOOKUP(M24&amp;$D24,勤務時間!$B$2:$C$61,2,FALSE),"")</f>
        <v/>
      </c>
      <c r="O24" s="246"/>
      <c r="P24" s="247"/>
      <c r="S24" s="42">
        <v>45763</v>
      </c>
      <c r="T24" s="43" t="s">
        <v>173</v>
      </c>
      <c r="U24" s="93" t="s">
        <v>180</v>
      </c>
      <c r="V24" s="44"/>
      <c r="W24" s="45" t="s">
        <v>143</v>
      </c>
      <c r="X24" s="44" t="s">
        <v>26</v>
      </c>
      <c r="Y24" s="45">
        <v>0.16666666666666663</v>
      </c>
      <c r="Z24" s="44"/>
      <c r="AA24" s="45" t="s">
        <v>143</v>
      </c>
      <c r="AB24" s="44"/>
      <c r="AC24" s="45" t="s">
        <v>143</v>
      </c>
      <c r="AD24" s="44"/>
      <c r="AE24" s="45" t="s">
        <v>143</v>
      </c>
      <c r="AF24" s="276"/>
      <c r="AG24" s="277"/>
    </row>
    <row r="25" spans="2:33" ht="20.100000000000001" customHeight="1" x14ac:dyDescent="0.15">
      <c r="B25" s="42">
        <v>45764</v>
      </c>
      <c r="C25" s="43" t="str">
        <f t="shared" si="1"/>
        <v>木</v>
      </c>
      <c r="D25" s="93" t="str">
        <f t="shared" si="0"/>
        <v>平日</v>
      </c>
      <c r="E25" s="44"/>
      <c r="F25" s="45" t="str">
        <f>IFERROR(VLOOKUP(E25&amp;$D25,勤務時間!$B$2:$C$61,2,FALSE),"")</f>
        <v/>
      </c>
      <c r="G25" s="44"/>
      <c r="H25" s="45" t="str">
        <f>IFERROR(VLOOKUP(G25&amp;$D25,勤務時間!$B$2:$C$61,2,FALSE),"")</f>
        <v/>
      </c>
      <c r="I25" s="44"/>
      <c r="J25" s="45" t="str">
        <f>IFERROR(VLOOKUP(I25&amp;$D25,勤務時間!$B$2:$C$61,2,FALSE),"")</f>
        <v/>
      </c>
      <c r="K25" s="44"/>
      <c r="L25" s="45" t="str">
        <f>IFERROR(VLOOKUP(K25&amp;$D25,勤務時間!$B$2:$C$61,2,FALSE),"")</f>
        <v/>
      </c>
      <c r="M25" s="44"/>
      <c r="N25" s="45" t="str">
        <f>IFERROR(VLOOKUP(M25&amp;$D25,勤務時間!$B$2:$C$61,2,FALSE),"")</f>
        <v/>
      </c>
      <c r="O25" s="246"/>
      <c r="P25" s="247"/>
      <c r="S25" s="42">
        <v>45764</v>
      </c>
      <c r="T25" s="43" t="s">
        <v>174</v>
      </c>
      <c r="U25" s="93" t="s">
        <v>180</v>
      </c>
      <c r="V25" s="44" t="s">
        <v>25</v>
      </c>
      <c r="W25" s="45">
        <v>0.16666666666666663</v>
      </c>
      <c r="X25" s="44"/>
      <c r="Y25" s="45" t="s">
        <v>143</v>
      </c>
      <c r="Z25" s="44"/>
      <c r="AA25" s="45" t="s">
        <v>143</v>
      </c>
      <c r="AB25" s="44"/>
      <c r="AC25" s="45" t="s">
        <v>143</v>
      </c>
      <c r="AD25" s="44"/>
      <c r="AE25" s="45" t="s">
        <v>143</v>
      </c>
      <c r="AF25" s="276"/>
      <c r="AG25" s="277"/>
    </row>
    <row r="26" spans="2:33" ht="20.100000000000001" customHeight="1" x14ac:dyDescent="0.15">
      <c r="B26" s="42">
        <v>45765</v>
      </c>
      <c r="C26" s="43" t="str">
        <f t="shared" si="1"/>
        <v>金</v>
      </c>
      <c r="D26" s="93" t="str">
        <f t="shared" si="0"/>
        <v>平日</v>
      </c>
      <c r="E26" s="44"/>
      <c r="F26" s="45" t="str">
        <f>IFERROR(VLOOKUP(E26&amp;$D26,勤務時間!$B$2:$C$61,2,FALSE),"")</f>
        <v/>
      </c>
      <c r="G26" s="44"/>
      <c r="H26" s="45" t="str">
        <f>IFERROR(VLOOKUP(G26&amp;$D26,勤務時間!$B$2:$C$61,2,FALSE),"")</f>
        <v/>
      </c>
      <c r="I26" s="44"/>
      <c r="J26" s="45" t="str">
        <f>IFERROR(VLOOKUP(I26&amp;$D26,勤務時間!$B$2:$C$61,2,FALSE),"")</f>
        <v/>
      </c>
      <c r="K26" s="44"/>
      <c r="L26" s="45" t="str">
        <f>IFERROR(VLOOKUP(K26&amp;$D26,勤務時間!$B$2:$C$61,2,FALSE),"")</f>
        <v/>
      </c>
      <c r="M26" s="44"/>
      <c r="N26" s="45" t="str">
        <f>IFERROR(VLOOKUP(M26&amp;$D26,勤務時間!$B$2:$C$61,2,FALSE),"")</f>
        <v/>
      </c>
      <c r="O26" s="246"/>
      <c r="P26" s="247"/>
      <c r="S26" s="42">
        <v>45765</v>
      </c>
      <c r="T26" s="43" t="s">
        <v>175</v>
      </c>
      <c r="U26" s="93" t="s">
        <v>180</v>
      </c>
      <c r="V26" s="44" t="s">
        <v>25</v>
      </c>
      <c r="W26" s="45">
        <v>0.16666666666666663</v>
      </c>
      <c r="X26" s="44" t="s">
        <v>26</v>
      </c>
      <c r="Y26" s="45">
        <v>0.16666666666666663</v>
      </c>
      <c r="Z26" s="44"/>
      <c r="AA26" s="45" t="s">
        <v>143</v>
      </c>
      <c r="AB26" s="44"/>
      <c r="AC26" s="45" t="s">
        <v>143</v>
      </c>
      <c r="AD26" s="44"/>
      <c r="AE26" s="45" t="s">
        <v>143</v>
      </c>
      <c r="AF26" s="276"/>
      <c r="AG26" s="277"/>
    </row>
    <row r="27" spans="2:33" ht="20.100000000000001" customHeight="1" x14ac:dyDescent="0.15">
      <c r="B27" s="42">
        <v>45766</v>
      </c>
      <c r="C27" s="43" t="str">
        <f t="shared" si="1"/>
        <v>土</v>
      </c>
      <c r="D27" s="93" t="str">
        <f t="shared" si="0"/>
        <v>土曜日</v>
      </c>
      <c r="E27" s="44"/>
      <c r="F27" s="45" t="str">
        <f>IFERROR(VLOOKUP(E27&amp;$D27,勤務時間!$B$2:$C$61,2,FALSE),"")</f>
        <v/>
      </c>
      <c r="G27" s="44"/>
      <c r="H27" s="45" t="str">
        <f>IFERROR(VLOOKUP(G27&amp;$D27,勤務時間!$B$2:$C$61,2,FALSE),"")</f>
        <v/>
      </c>
      <c r="I27" s="44"/>
      <c r="J27" s="45" t="str">
        <f>IFERROR(VLOOKUP(I27&amp;$D27,勤務時間!$B$2:$C$61,2,FALSE),"")</f>
        <v/>
      </c>
      <c r="K27" s="44"/>
      <c r="L27" s="45" t="str">
        <f>IFERROR(VLOOKUP(K27&amp;$D27,勤務時間!$B$2:$C$61,2,FALSE),"")</f>
        <v/>
      </c>
      <c r="M27" s="44"/>
      <c r="N27" s="45" t="str">
        <f>IFERROR(VLOOKUP(M27&amp;$D27,勤務時間!$B$2:$C$61,2,FALSE),"")</f>
        <v/>
      </c>
      <c r="O27" s="246"/>
      <c r="P27" s="247"/>
      <c r="S27" s="42">
        <v>45766</v>
      </c>
      <c r="T27" s="43" t="s">
        <v>176</v>
      </c>
      <c r="U27" s="93" t="s">
        <v>181</v>
      </c>
      <c r="V27" s="44" t="s">
        <v>156</v>
      </c>
      <c r="W27" s="45">
        <v>0.29166666666666669</v>
      </c>
      <c r="X27" s="44"/>
      <c r="Y27" s="45" t="s">
        <v>143</v>
      </c>
      <c r="Z27" s="44"/>
      <c r="AA27" s="45" t="s">
        <v>143</v>
      </c>
      <c r="AB27" s="44"/>
      <c r="AC27" s="45" t="s">
        <v>143</v>
      </c>
      <c r="AD27" s="44"/>
      <c r="AE27" s="45" t="s">
        <v>143</v>
      </c>
      <c r="AF27" s="276"/>
      <c r="AG27" s="277"/>
    </row>
    <row r="28" spans="2:33" ht="20.100000000000001" customHeight="1" x14ac:dyDescent="0.15">
      <c r="B28" s="42">
        <v>45767</v>
      </c>
      <c r="C28" s="43" t="str">
        <f t="shared" si="1"/>
        <v>日</v>
      </c>
      <c r="D28" s="93" t="str">
        <f t="shared" si="0"/>
        <v>　</v>
      </c>
      <c r="E28" s="44"/>
      <c r="F28" s="45" t="str">
        <f>IFERROR(VLOOKUP(E28&amp;$D28,勤務時間!$B$2:$C$61,2,FALSE),"")</f>
        <v/>
      </c>
      <c r="G28" s="44"/>
      <c r="H28" s="45" t="str">
        <f>IFERROR(VLOOKUP(G28&amp;$D28,勤務時間!$B$2:$C$61,2,FALSE),"")</f>
        <v/>
      </c>
      <c r="I28" s="44"/>
      <c r="J28" s="45" t="str">
        <f>IFERROR(VLOOKUP(I28&amp;$D28,勤務時間!$B$2:$C$61,2,FALSE),"")</f>
        <v/>
      </c>
      <c r="K28" s="44"/>
      <c r="L28" s="45" t="str">
        <f>IFERROR(VLOOKUP(K28&amp;$D28,勤務時間!$B$2:$C$61,2,FALSE),"")</f>
        <v/>
      </c>
      <c r="M28" s="44"/>
      <c r="N28" s="45" t="str">
        <f>IFERROR(VLOOKUP(M28&amp;$D28,勤務時間!$B$2:$C$61,2,FALSE),"")</f>
        <v/>
      </c>
      <c r="O28" s="246"/>
      <c r="P28" s="247"/>
      <c r="S28" s="42">
        <v>45767</v>
      </c>
      <c r="T28" s="43" t="s">
        <v>177</v>
      </c>
      <c r="U28" s="93" t="s">
        <v>178</v>
      </c>
      <c r="V28" s="44"/>
      <c r="W28" s="45" t="s">
        <v>143</v>
      </c>
      <c r="X28" s="44"/>
      <c r="Y28" s="45" t="s">
        <v>143</v>
      </c>
      <c r="Z28" s="44"/>
      <c r="AA28" s="45" t="s">
        <v>143</v>
      </c>
      <c r="AB28" s="44"/>
      <c r="AC28" s="45" t="s">
        <v>143</v>
      </c>
      <c r="AD28" s="44"/>
      <c r="AE28" s="45" t="s">
        <v>143</v>
      </c>
      <c r="AF28" s="276"/>
      <c r="AG28" s="277"/>
    </row>
    <row r="29" spans="2:33" ht="20.100000000000001" customHeight="1" x14ac:dyDescent="0.15">
      <c r="B29" s="42">
        <v>45768</v>
      </c>
      <c r="C29" s="43" t="str">
        <f t="shared" si="1"/>
        <v>月</v>
      </c>
      <c r="D29" s="93" t="str">
        <f t="shared" si="0"/>
        <v>平日</v>
      </c>
      <c r="E29" s="44"/>
      <c r="F29" s="45" t="str">
        <f>IFERROR(VLOOKUP(E29&amp;$D29,勤務時間!$B$2:$C$61,2,FALSE),"")</f>
        <v/>
      </c>
      <c r="G29" s="44"/>
      <c r="H29" s="45" t="str">
        <f>IFERROR(VLOOKUP(G29&amp;$D29,勤務時間!$B$2:$C$61,2,FALSE),"")</f>
        <v/>
      </c>
      <c r="I29" s="44"/>
      <c r="J29" s="45" t="str">
        <f>IFERROR(VLOOKUP(I29&amp;$D29,勤務時間!$B$2:$C$61,2,FALSE),"")</f>
        <v/>
      </c>
      <c r="K29" s="44"/>
      <c r="L29" s="45" t="str">
        <f>IFERROR(VLOOKUP(K29&amp;$D29,勤務時間!$B$2:$C$61,2,FALSE),"")</f>
        <v/>
      </c>
      <c r="M29" s="44"/>
      <c r="N29" s="45" t="str">
        <f>IFERROR(VLOOKUP(M29&amp;$D29,勤務時間!$B$2:$C$61,2,FALSE),"")</f>
        <v/>
      </c>
      <c r="O29" s="246"/>
      <c r="P29" s="247"/>
      <c r="S29" s="42">
        <v>45768</v>
      </c>
      <c r="T29" s="43" t="s">
        <v>179</v>
      </c>
      <c r="U29" s="93" t="s">
        <v>180</v>
      </c>
      <c r="V29" s="44" t="s">
        <v>25</v>
      </c>
      <c r="W29" s="45">
        <v>0.16666666666666663</v>
      </c>
      <c r="X29" s="44" t="s">
        <v>26</v>
      </c>
      <c r="Y29" s="45">
        <v>0.16666666666666663</v>
      </c>
      <c r="Z29" s="44"/>
      <c r="AA29" s="45" t="s">
        <v>143</v>
      </c>
      <c r="AB29" s="44"/>
      <c r="AC29" s="45" t="s">
        <v>143</v>
      </c>
      <c r="AD29" s="44"/>
      <c r="AE29" s="45" t="s">
        <v>143</v>
      </c>
      <c r="AF29" s="276"/>
      <c r="AG29" s="277"/>
    </row>
    <row r="30" spans="2:33" ht="20.100000000000001" customHeight="1" x14ac:dyDescent="0.15">
      <c r="B30" s="42">
        <v>45769</v>
      </c>
      <c r="C30" s="43" t="str">
        <f t="shared" si="1"/>
        <v>火</v>
      </c>
      <c r="D30" s="93" t="str">
        <f t="shared" si="0"/>
        <v>平日</v>
      </c>
      <c r="E30" s="44"/>
      <c r="F30" s="45" t="str">
        <f>IFERROR(VLOOKUP(E30&amp;$D30,勤務時間!$B$2:$C$61,2,FALSE),"")</f>
        <v/>
      </c>
      <c r="G30" s="44"/>
      <c r="H30" s="45" t="str">
        <f>IFERROR(VLOOKUP(G30&amp;$D30,勤務時間!$B$2:$C$61,2,FALSE),"")</f>
        <v/>
      </c>
      <c r="I30" s="44"/>
      <c r="J30" s="45" t="str">
        <f>IFERROR(VLOOKUP(I30&amp;$D30,勤務時間!$B$2:$C$61,2,FALSE),"")</f>
        <v/>
      </c>
      <c r="K30" s="44"/>
      <c r="L30" s="45" t="str">
        <f>IFERROR(VLOOKUP(K30&amp;$D30,勤務時間!$B$2:$C$61,2,FALSE),"")</f>
        <v/>
      </c>
      <c r="M30" s="44"/>
      <c r="N30" s="45" t="str">
        <f>IFERROR(VLOOKUP(M30&amp;$D30,勤務時間!$B$2:$C$61,2,FALSE),"")</f>
        <v/>
      </c>
      <c r="O30" s="246"/>
      <c r="P30" s="247"/>
      <c r="S30" s="42">
        <v>45769</v>
      </c>
      <c r="T30" s="43" t="s">
        <v>172</v>
      </c>
      <c r="U30" s="93" t="s">
        <v>180</v>
      </c>
      <c r="V30" s="44" t="s">
        <v>25</v>
      </c>
      <c r="W30" s="45">
        <v>0.16666666666666663</v>
      </c>
      <c r="X30" s="44" t="s">
        <v>27</v>
      </c>
      <c r="Y30" s="45">
        <v>0.125</v>
      </c>
      <c r="Z30" s="44"/>
      <c r="AA30" s="45" t="s">
        <v>143</v>
      </c>
      <c r="AB30" s="44"/>
      <c r="AC30" s="45" t="s">
        <v>143</v>
      </c>
      <c r="AD30" s="44"/>
      <c r="AE30" s="45" t="s">
        <v>143</v>
      </c>
      <c r="AF30" s="276"/>
      <c r="AG30" s="277"/>
    </row>
    <row r="31" spans="2:33" ht="20.100000000000001" customHeight="1" x14ac:dyDescent="0.15">
      <c r="B31" s="42">
        <v>45770</v>
      </c>
      <c r="C31" s="43" t="str">
        <f t="shared" si="1"/>
        <v>水</v>
      </c>
      <c r="D31" s="93" t="str">
        <f t="shared" si="0"/>
        <v>平日</v>
      </c>
      <c r="E31" s="44"/>
      <c r="F31" s="45" t="str">
        <f>IFERROR(VLOOKUP(E31&amp;$D31,勤務時間!$B$2:$C$61,2,FALSE),"")</f>
        <v/>
      </c>
      <c r="G31" s="44"/>
      <c r="H31" s="45" t="str">
        <f>IFERROR(VLOOKUP(G31&amp;$D31,勤務時間!$B$2:$C$61,2,FALSE),"")</f>
        <v/>
      </c>
      <c r="I31" s="44"/>
      <c r="J31" s="45" t="str">
        <f>IFERROR(VLOOKUP(I31&amp;$D31,勤務時間!$B$2:$C$61,2,FALSE),"")</f>
        <v/>
      </c>
      <c r="K31" s="44"/>
      <c r="L31" s="45" t="str">
        <f>IFERROR(VLOOKUP(K31&amp;$D31,勤務時間!$B$2:$C$61,2,FALSE),"")</f>
        <v/>
      </c>
      <c r="M31" s="44"/>
      <c r="N31" s="45" t="str">
        <f>IFERROR(VLOOKUP(M31&amp;$D31,勤務時間!$B$2:$C$61,2,FALSE),"")</f>
        <v/>
      </c>
      <c r="O31" s="246"/>
      <c r="P31" s="247"/>
      <c r="S31" s="42">
        <v>45770</v>
      </c>
      <c r="T31" s="43" t="s">
        <v>173</v>
      </c>
      <c r="U31" s="93" t="s">
        <v>180</v>
      </c>
      <c r="V31" s="44"/>
      <c r="W31" s="45" t="s">
        <v>143</v>
      </c>
      <c r="X31" s="44" t="s">
        <v>26</v>
      </c>
      <c r="Y31" s="45">
        <v>0.16666666666666663</v>
      </c>
      <c r="Z31" s="44"/>
      <c r="AA31" s="45" t="s">
        <v>143</v>
      </c>
      <c r="AB31" s="44"/>
      <c r="AC31" s="45" t="s">
        <v>143</v>
      </c>
      <c r="AD31" s="44"/>
      <c r="AE31" s="45" t="s">
        <v>143</v>
      </c>
      <c r="AF31" s="276"/>
      <c r="AG31" s="277"/>
    </row>
    <row r="32" spans="2:33" ht="20.100000000000001" customHeight="1" x14ac:dyDescent="0.15">
      <c r="B32" s="42">
        <v>45771</v>
      </c>
      <c r="C32" s="43" t="str">
        <f t="shared" si="1"/>
        <v>木</v>
      </c>
      <c r="D32" s="93" t="str">
        <f t="shared" si="0"/>
        <v>平日</v>
      </c>
      <c r="E32" s="44"/>
      <c r="F32" s="45" t="str">
        <f>IFERROR(VLOOKUP(E32&amp;$D32,勤務時間!$B$2:$C$61,2,FALSE),"")</f>
        <v/>
      </c>
      <c r="G32" s="44"/>
      <c r="H32" s="45" t="str">
        <f>IFERROR(VLOOKUP(G32&amp;$D32,勤務時間!$B$2:$C$61,2,FALSE),"")</f>
        <v/>
      </c>
      <c r="I32" s="44"/>
      <c r="J32" s="45" t="str">
        <f>IFERROR(VLOOKUP(I32&amp;$D32,勤務時間!$B$2:$C$61,2,FALSE),"")</f>
        <v/>
      </c>
      <c r="K32" s="44"/>
      <c r="L32" s="45" t="str">
        <f>IFERROR(VLOOKUP(K32&amp;$D32,勤務時間!$B$2:$C$61,2,FALSE),"")</f>
        <v/>
      </c>
      <c r="M32" s="44"/>
      <c r="N32" s="45" t="str">
        <f>IFERROR(VLOOKUP(M32&amp;$D32,勤務時間!$B$2:$C$61,2,FALSE),"")</f>
        <v/>
      </c>
      <c r="O32" s="246"/>
      <c r="P32" s="247"/>
      <c r="S32" s="42">
        <v>45771</v>
      </c>
      <c r="T32" s="43" t="s">
        <v>174</v>
      </c>
      <c r="U32" s="93" t="s">
        <v>180</v>
      </c>
      <c r="V32" s="44" t="s">
        <v>25</v>
      </c>
      <c r="W32" s="45">
        <v>0.16666666666666663</v>
      </c>
      <c r="X32" s="44"/>
      <c r="Y32" s="45" t="s">
        <v>143</v>
      </c>
      <c r="Z32" s="44"/>
      <c r="AA32" s="45" t="s">
        <v>143</v>
      </c>
      <c r="AB32" s="44"/>
      <c r="AC32" s="45" t="s">
        <v>143</v>
      </c>
      <c r="AD32" s="44"/>
      <c r="AE32" s="45" t="s">
        <v>143</v>
      </c>
      <c r="AF32" s="276"/>
      <c r="AG32" s="277"/>
    </row>
    <row r="33" spans="2:33" ht="20.100000000000001" customHeight="1" x14ac:dyDescent="0.15">
      <c r="B33" s="42">
        <v>45772</v>
      </c>
      <c r="C33" s="43" t="str">
        <f t="shared" si="1"/>
        <v>金</v>
      </c>
      <c r="D33" s="93" t="str">
        <f t="shared" si="0"/>
        <v>平日</v>
      </c>
      <c r="E33" s="44"/>
      <c r="F33" s="45" t="str">
        <f>IFERROR(VLOOKUP(E33&amp;$D33,勤務時間!$B$2:$C$61,2,FALSE),"")</f>
        <v/>
      </c>
      <c r="G33" s="44"/>
      <c r="H33" s="45" t="str">
        <f>IFERROR(VLOOKUP(G33&amp;$D33,勤務時間!$B$2:$C$61,2,FALSE),"")</f>
        <v/>
      </c>
      <c r="I33" s="44"/>
      <c r="J33" s="45" t="str">
        <f>IFERROR(VLOOKUP(I33&amp;$D33,勤務時間!$B$2:$C$61,2,FALSE),"")</f>
        <v/>
      </c>
      <c r="K33" s="44"/>
      <c r="L33" s="45" t="str">
        <f>IFERROR(VLOOKUP(K33&amp;$D33,勤務時間!$B$2:$C$61,2,FALSE),"")</f>
        <v/>
      </c>
      <c r="M33" s="44"/>
      <c r="N33" s="45" t="str">
        <f>IFERROR(VLOOKUP(M33&amp;$D33,勤務時間!$B$2:$C$61,2,FALSE),"")</f>
        <v/>
      </c>
      <c r="O33" s="246"/>
      <c r="P33" s="247"/>
      <c r="S33" s="42">
        <v>45772</v>
      </c>
      <c r="T33" s="43" t="s">
        <v>175</v>
      </c>
      <c r="U33" s="93" t="s">
        <v>180</v>
      </c>
      <c r="V33" s="44" t="s">
        <v>25</v>
      </c>
      <c r="W33" s="45">
        <v>0.16666666666666663</v>
      </c>
      <c r="X33" s="44" t="s">
        <v>26</v>
      </c>
      <c r="Y33" s="45">
        <v>0.16666666666666663</v>
      </c>
      <c r="Z33" s="44"/>
      <c r="AA33" s="45" t="s">
        <v>143</v>
      </c>
      <c r="AB33" s="44"/>
      <c r="AC33" s="45" t="s">
        <v>143</v>
      </c>
      <c r="AD33" s="44"/>
      <c r="AE33" s="45" t="s">
        <v>143</v>
      </c>
      <c r="AF33" s="276"/>
      <c r="AG33" s="277"/>
    </row>
    <row r="34" spans="2:33" ht="20.100000000000001" customHeight="1" x14ac:dyDescent="0.15">
      <c r="B34" s="42">
        <v>45773</v>
      </c>
      <c r="C34" s="43" t="str">
        <f t="shared" si="1"/>
        <v>土</v>
      </c>
      <c r="D34" s="93" t="str">
        <f t="shared" si="0"/>
        <v>土曜日</v>
      </c>
      <c r="E34" s="44"/>
      <c r="F34" s="45" t="str">
        <f>IFERROR(VLOOKUP(E34&amp;$D34,勤務時間!$B$2:$C$61,2,FALSE),"")</f>
        <v/>
      </c>
      <c r="G34" s="44"/>
      <c r="H34" s="45" t="str">
        <f>IFERROR(VLOOKUP(G34&amp;$D34,勤務時間!$B$2:$C$61,2,FALSE),"")</f>
        <v/>
      </c>
      <c r="I34" s="44"/>
      <c r="J34" s="45" t="str">
        <f>IFERROR(VLOOKUP(I34&amp;$D34,勤務時間!$B$2:$C$61,2,FALSE),"")</f>
        <v/>
      </c>
      <c r="K34" s="44"/>
      <c r="L34" s="45" t="str">
        <f>IFERROR(VLOOKUP(K34&amp;$D34,勤務時間!$B$2:$C$61,2,FALSE),"")</f>
        <v/>
      </c>
      <c r="M34" s="44"/>
      <c r="N34" s="45" t="str">
        <f>IFERROR(VLOOKUP(M34&amp;$D34,勤務時間!$B$2:$C$61,2,FALSE),"")</f>
        <v/>
      </c>
      <c r="O34" s="246"/>
      <c r="P34" s="247"/>
      <c r="S34" s="42">
        <v>45773</v>
      </c>
      <c r="T34" s="43" t="s">
        <v>176</v>
      </c>
      <c r="U34" s="93" t="s">
        <v>181</v>
      </c>
      <c r="V34" s="44" t="s">
        <v>156</v>
      </c>
      <c r="W34" s="45">
        <v>0.29166666666666669</v>
      </c>
      <c r="X34" s="44" t="s">
        <v>155</v>
      </c>
      <c r="Y34" s="45">
        <v>0.20833333333333331</v>
      </c>
      <c r="Z34" s="44"/>
      <c r="AA34" s="45" t="s">
        <v>143</v>
      </c>
      <c r="AB34" s="44"/>
      <c r="AC34" s="45" t="s">
        <v>143</v>
      </c>
      <c r="AD34" s="44"/>
      <c r="AE34" s="45" t="s">
        <v>143</v>
      </c>
      <c r="AF34" s="276"/>
      <c r="AG34" s="277"/>
    </row>
    <row r="35" spans="2:33" ht="20.100000000000001" customHeight="1" x14ac:dyDescent="0.15">
      <c r="B35" s="42">
        <v>45774</v>
      </c>
      <c r="C35" s="43" t="str">
        <f t="shared" si="1"/>
        <v>日</v>
      </c>
      <c r="D35" s="93" t="str">
        <f t="shared" si="0"/>
        <v>　</v>
      </c>
      <c r="E35" s="44"/>
      <c r="F35" s="45" t="str">
        <f>IFERROR(VLOOKUP(E35&amp;$D35,勤務時間!$B$2:$C$61,2,FALSE),"")</f>
        <v/>
      </c>
      <c r="G35" s="44"/>
      <c r="H35" s="45" t="str">
        <f>IFERROR(VLOOKUP(G35&amp;$D35,勤務時間!$B$2:$C$61,2,FALSE),"")</f>
        <v/>
      </c>
      <c r="I35" s="44"/>
      <c r="J35" s="45" t="str">
        <f>IFERROR(VLOOKUP(I35&amp;$D35,勤務時間!$B$2:$C$61,2,FALSE),"")</f>
        <v/>
      </c>
      <c r="K35" s="44"/>
      <c r="L35" s="45" t="str">
        <f>IFERROR(VLOOKUP(K35&amp;$D35,勤務時間!$B$2:$C$61,2,FALSE),"")</f>
        <v/>
      </c>
      <c r="M35" s="44"/>
      <c r="N35" s="45" t="str">
        <f>IFERROR(VLOOKUP(M35&amp;$D35,勤務時間!$B$2:$C$61,2,FALSE),"")</f>
        <v/>
      </c>
      <c r="O35" s="246"/>
      <c r="P35" s="247"/>
      <c r="S35" s="42">
        <v>45774</v>
      </c>
      <c r="T35" s="43" t="s">
        <v>177</v>
      </c>
      <c r="U35" s="93" t="s">
        <v>178</v>
      </c>
      <c r="V35" s="44"/>
      <c r="W35" s="45" t="s">
        <v>143</v>
      </c>
      <c r="X35" s="44"/>
      <c r="Y35" s="45" t="s">
        <v>143</v>
      </c>
      <c r="Z35" s="44"/>
      <c r="AA35" s="45" t="s">
        <v>143</v>
      </c>
      <c r="AB35" s="44"/>
      <c r="AC35" s="45" t="s">
        <v>143</v>
      </c>
      <c r="AD35" s="44"/>
      <c r="AE35" s="45" t="s">
        <v>143</v>
      </c>
      <c r="AF35" s="276"/>
      <c r="AG35" s="277"/>
    </row>
    <row r="36" spans="2:33" ht="20.100000000000001" customHeight="1" x14ac:dyDescent="0.15">
      <c r="B36" s="42">
        <v>45775</v>
      </c>
      <c r="C36" s="43" t="str">
        <f t="shared" si="1"/>
        <v>月</v>
      </c>
      <c r="D36" s="93" t="str">
        <f t="shared" si="0"/>
        <v>平日</v>
      </c>
      <c r="E36" s="44"/>
      <c r="F36" s="45" t="str">
        <f>IFERROR(VLOOKUP(E36&amp;$D36,勤務時間!$B$2:$C$61,2,FALSE),"")</f>
        <v/>
      </c>
      <c r="G36" s="44"/>
      <c r="H36" s="45" t="str">
        <f>IFERROR(VLOOKUP(G36&amp;$D36,勤務時間!$B$2:$C$61,2,FALSE),"")</f>
        <v/>
      </c>
      <c r="I36" s="44"/>
      <c r="J36" s="45" t="str">
        <f>IFERROR(VLOOKUP(I36&amp;$D36,勤務時間!$B$2:$C$61,2,FALSE),"")</f>
        <v/>
      </c>
      <c r="K36" s="44"/>
      <c r="L36" s="45" t="str">
        <f>IFERROR(VLOOKUP(K36&amp;$D36,勤務時間!$B$2:$C$61,2,FALSE),"")</f>
        <v/>
      </c>
      <c r="M36" s="44"/>
      <c r="N36" s="45" t="str">
        <f>IFERROR(VLOOKUP(M36&amp;$D36,勤務時間!$B$2:$C$61,2,FALSE),"")</f>
        <v/>
      </c>
      <c r="O36" s="246"/>
      <c r="P36" s="247"/>
      <c r="S36" s="42">
        <v>45775</v>
      </c>
      <c r="T36" s="43" t="s">
        <v>179</v>
      </c>
      <c r="U36" s="93" t="s">
        <v>180</v>
      </c>
      <c r="V36" s="44" t="s">
        <v>25</v>
      </c>
      <c r="W36" s="45">
        <v>0.16666666666666663</v>
      </c>
      <c r="X36" s="44" t="s">
        <v>26</v>
      </c>
      <c r="Y36" s="45">
        <v>0.16666666666666663</v>
      </c>
      <c r="Z36" s="44"/>
      <c r="AA36" s="45" t="s">
        <v>143</v>
      </c>
      <c r="AB36" s="44"/>
      <c r="AC36" s="45" t="s">
        <v>143</v>
      </c>
      <c r="AD36" s="44"/>
      <c r="AE36" s="45" t="s">
        <v>143</v>
      </c>
      <c r="AF36" s="276"/>
      <c r="AG36" s="277"/>
    </row>
    <row r="37" spans="2:33" ht="20.100000000000001" customHeight="1" x14ac:dyDescent="0.15">
      <c r="B37" s="42">
        <v>45776</v>
      </c>
      <c r="C37" s="43" t="str">
        <f t="shared" si="1"/>
        <v>火</v>
      </c>
      <c r="D37" s="93" t="str">
        <f t="shared" si="0"/>
        <v>平日</v>
      </c>
      <c r="E37" s="44"/>
      <c r="F37" s="45" t="str">
        <f>IFERROR(VLOOKUP(E37&amp;$D37,勤務時間!$B$2:$C$61,2,FALSE),"")</f>
        <v/>
      </c>
      <c r="G37" s="44"/>
      <c r="H37" s="45" t="str">
        <f>IFERROR(VLOOKUP(G37&amp;$D37,勤務時間!$B$2:$C$61,2,FALSE),"")</f>
        <v/>
      </c>
      <c r="I37" s="44"/>
      <c r="J37" s="45" t="str">
        <f>IFERROR(VLOOKUP(I37&amp;$D37,勤務時間!$B$2:$C$61,2,FALSE),"")</f>
        <v/>
      </c>
      <c r="K37" s="44"/>
      <c r="L37" s="45" t="str">
        <f>IFERROR(VLOOKUP(K37&amp;$D37,勤務時間!$B$2:$C$61,2,FALSE),"")</f>
        <v/>
      </c>
      <c r="M37" s="44"/>
      <c r="N37" s="45" t="str">
        <f>IFERROR(VLOOKUP(M37&amp;$D37,勤務時間!$B$2:$C$61,2,FALSE),"")</f>
        <v/>
      </c>
      <c r="O37" s="246"/>
      <c r="P37" s="247"/>
      <c r="S37" s="42">
        <v>45776</v>
      </c>
      <c r="T37" s="43" t="s">
        <v>172</v>
      </c>
      <c r="U37" s="93" t="s">
        <v>180</v>
      </c>
      <c r="V37" s="44" t="s">
        <v>25</v>
      </c>
      <c r="W37" s="45">
        <v>0.16666666666666663</v>
      </c>
      <c r="X37" s="44" t="s">
        <v>26</v>
      </c>
      <c r="Y37" s="45">
        <v>0.16666666666666663</v>
      </c>
      <c r="Z37" s="44"/>
      <c r="AA37" s="45" t="s">
        <v>143</v>
      </c>
      <c r="AB37" s="44"/>
      <c r="AC37" s="45" t="s">
        <v>143</v>
      </c>
      <c r="AD37" s="44"/>
      <c r="AE37" s="45" t="s">
        <v>143</v>
      </c>
      <c r="AF37" s="276"/>
      <c r="AG37" s="277"/>
    </row>
    <row r="38" spans="2:33" ht="20.100000000000001" customHeight="1" x14ac:dyDescent="0.15">
      <c r="B38" s="42">
        <v>45777</v>
      </c>
      <c r="C38" s="43" t="str">
        <f t="shared" si="1"/>
        <v>水</v>
      </c>
      <c r="D38" s="93" t="str">
        <f t="shared" si="0"/>
        <v>平日</v>
      </c>
      <c r="E38" s="44"/>
      <c r="F38" s="45" t="str">
        <f>IFERROR(VLOOKUP(E38&amp;$D38,勤務時間!$B$2:$C$61,2,FALSE),"")</f>
        <v/>
      </c>
      <c r="G38" s="44"/>
      <c r="H38" s="45" t="str">
        <f>IFERROR(VLOOKUP(G38&amp;$D38,勤務時間!$B$2:$C$61,2,FALSE),"")</f>
        <v/>
      </c>
      <c r="I38" s="44"/>
      <c r="J38" s="45" t="str">
        <f>IFERROR(VLOOKUP(I38&amp;$D38,勤務時間!$B$2:$C$61,2,FALSE),"")</f>
        <v/>
      </c>
      <c r="K38" s="44"/>
      <c r="L38" s="45" t="str">
        <f>IFERROR(VLOOKUP(K38&amp;$D38,勤務時間!$B$2:$C$61,2,FALSE),"")</f>
        <v/>
      </c>
      <c r="M38" s="44"/>
      <c r="N38" s="45" t="str">
        <f>IFERROR(VLOOKUP(M38&amp;$D38,勤務時間!$B$2:$C$61,2,FALSE),"")</f>
        <v/>
      </c>
      <c r="O38" s="246"/>
      <c r="P38" s="247"/>
      <c r="S38" s="42">
        <v>45777</v>
      </c>
      <c r="T38" s="43" t="s">
        <v>173</v>
      </c>
      <c r="U38" s="93" t="s">
        <v>180</v>
      </c>
      <c r="V38" s="44"/>
      <c r="W38" s="45" t="s">
        <v>143</v>
      </c>
      <c r="X38" s="44" t="s">
        <v>26</v>
      </c>
      <c r="Y38" s="45">
        <v>0.16666666666666663</v>
      </c>
      <c r="Z38" s="44"/>
      <c r="AA38" s="45" t="s">
        <v>143</v>
      </c>
      <c r="AB38" s="44"/>
      <c r="AC38" s="45" t="s">
        <v>143</v>
      </c>
      <c r="AD38" s="44"/>
      <c r="AE38" s="45" t="s">
        <v>143</v>
      </c>
      <c r="AF38" s="276"/>
      <c r="AG38" s="277"/>
    </row>
    <row r="39" spans="2:33" ht="20.100000000000001" customHeight="1" x14ac:dyDescent="0.15">
      <c r="B39" s="46"/>
      <c r="C39" s="47"/>
      <c r="D39" s="93" t="str">
        <f t="shared" ref="D39" si="2">IF(C39="月","平日",IF(C39="火","平日",IF(C39="水","平日",IF(C39="木","平日",IF(C39="金","平日",IF(C39="土","土曜日",IF(C39="日","長期休暇","")))))))</f>
        <v/>
      </c>
      <c r="E39" s="48"/>
      <c r="F39" s="49" t="str">
        <f>IFERROR(VLOOKUP(E39&amp;$D39,勤務時間!$B$2:$C$61,2,FALSE),"")</f>
        <v/>
      </c>
      <c r="G39" s="48"/>
      <c r="H39" s="49" t="str">
        <f>IFERROR(VLOOKUP(G39&amp;$D39,勤務時間!$B$2:$C$61,2,FALSE),"")</f>
        <v/>
      </c>
      <c r="I39" s="48"/>
      <c r="J39" s="49" t="str">
        <f>IFERROR(VLOOKUP(I39&amp;$D39,勤務時間!$B$2:$C$61,2,FALSE),"")</f>
        <v/>
      </c>
      <c r="K39" s="48"/>
      <c r="L39" s="49" t="str">
        <f>IFERROR(VLOOKUP(K39&amp;$D39,勤務時間!$B$2:$C$61,2,FALSE),"")</f>
        <v/>
      </c>
      <c r="M39" s="48"/>
      <c r="N39" s="49" t="str">
        <f>IFERROR(VLOOKUP(M39&amp;$D39,勤務時間!$B$2:$C$61,2,FALSE),"")</f>
        <v/>
      </c>
      <c r="O39" s="271"/>
      <c r="P39" s="272"/>
      <c r="S39" s="46"/>
      <c r="T39" s="47"/>
      <c r="U39" s="93" t="s">
        <v>143</v>
      </c>
      <c r="V39" s="48"/>
      <c r="W39" s="49" t="s">
        <v>143</v>
      </c>
      <c r="X39" s="48"/>
      <c r="Y39" s="49" t="s">
        <v>143</v>
      </c>
      <c r="Z39" s="48"/>
      <c r="AA39" s="49" t="s">
        <v>143</v>
      </c>
      <c r="AB39" s="48"/>
      <c r="AC39" s="49" t="s">
        <v>143</v>
      </c>
      <c r="AD39" s="48"/>
      <c r="AE39" s="49" t="s">
        <v>143</v>
      </c>
      <c r="AF39" s="280"/>
      <c r="AG39" s="281"/>
    </row>
    <row r="40" spans="2:33" ht="24" customHeight="1" x14ac:dyDescent="0.15">
      <c r="B40" s="228" t="s">
        <v>34</v>
      </c>
      <c r="C40" s="248"/>
      <c r="D40" s="229"/>
      <c r="E40" s="240">
        <f>COUNTIF(E9:E39,"A")+COUNTIF(E9:E39,"B")+COUNTIF(E9:E39,"C")+COUNTIF(E9:E39,"D")+COUNTIF(E9:E39,"E")+COUNTIF(E9:E39,"F")+COUNTIF(E9:E39,"G")+COUNTIF(E9:E39,"H")+COUNTIF(E9:E39,"I")+COUNTIF(E9:E39,"J")+COUNTIF(E9:E39,"K")+COUNTIF(E9:E39,"L")+COUNTIF(E9:E39,"M")+COUNTIF(E9:E39,"N")+COUNTIF(E9:E39,"O")+COUNTIF(E9:E39,"P")+COUNTIF(E9:E39,"Q")+COUNTIF(E9:E39,"R")+COUNTIF(E9:E39,"S")+COUNTIF(E9:E39,"T")+COUNTIF(E9:E39,"U")+COUNTIF(E9:E39,"V")+COUNTIF(E9:E39,"W")</f>
        <v>0</v>
      </c>
      <c r="F40" s="241"/>
      <c r="G40" s="240">
        <f>COUNTIF(G9:G39,"A")+COUNTIF(G9:G39,"B")+COUNTIF(G9:G39,"C")+COUNTIF(G9:G39,"D")+COUNTIF(G9:G39,"E")+COUNTIF(G9:G39,"F")+COUNTIF(G9:G39,"G")+COUNTIF(G9:G39,"H")+COUNTIF(G9:G39,"I")+COUNTIF(G9:G39,"J")+COUNTIF(G9:G39,"K")+COUNTIF(G9:G39,"L")+COUNTIF(G9:G39,"M")+COUNTIF(G9:G39,"N")+COUNTIF(G9:G39,"O")+COUNTIF(G9:G39,"P")+COUNTIF(G9:G39,"Q")+COUNTIF(G9:G39,"R")+COUNTIF(G9:G39,"S")+COUNTIF(G9:G39,"T")+COUNTIF(G9:G39,"U")+COUNTIF(G9:G39,"V")+COUNTIF(G9:G39,"W")</f>
        <v>0</v>
      </c>
      <c r="H40" s="241"/>
      <c r="I40" s="240">
        <f>COUNTIF(I9:I39,"A")+COUNTIF(I9:I39,"B")+COUNTIF(I9:I39,"C")+COUNTIF(I9:I39,"D")+COUNTIF(I9:I39,"E")+COUNTIF(I9:I39,"F")+COUNTIF(I9:I39,"G")+COUNTIF(I9:I39,"H")+COUNTIF(I9:I39,"I")+COUNTIF(I9:I39,"J")+COUNTIF(I9:I39,"K")+COUNTIF(I9:I39,"L")+COUNTIF(I9:I39,"M")+COUNTIF(I9:I39,"N")+COUNTIF(I9:I39,"O")+COUNTIF(I9:I39,"P")+COUNTIF(I9:I39,"Q")+COUNTIF(I9:I39,"R")+COUNTIF(I9:I39,"S")+COUNTIF(I9:I39,"T")+COUNTIF(I9:I39,"U")+COUNTIF(I9:I39,"V")+COUNTIF(I9:I39,"W")</f>
        <v>0</v>
      </c>
      <c r="J40" s="241"/>
      <c r="K40" s="240">
        <f t="shared" ref="K40" si="3">COUNTIF(K9:K39,"A")+COUNTIF(K9:K39,"B")+COUNTIF(K9:K39,"C")+COUNTIF(K9:K39,"D")+COUNTIF(K9:K39,"E")+COUNTIF(K9:K39,"F")+COUNTIF(K9:K39,"G")+COUNTIF(K9:K39,"H")+COUNTIF(K9:K39,"I")+COUNTIF(K9:K39,"J")+COUNTIF(K9:K39,"K")+COUNTIF(K9:K39,"L")+COUNTIF(K9:K39,"M")+COUNTIF(K9:K39,"N")+COUNTIF(K9:K39,"O")+COUNTIF(K9:K39,"P")+COUNTIF(K9:K39,"Q")+COUNTIF(K9:K39,"R")+COUNTIF(K9:K39,"S")+COUNTIF(K9:K39,"T")+COUNTIF(K9:K39,"U")+COUNTIF(K9:K39,"V")+COUNTIF(K9:K39,"W")</f>
        <v>0</v>
      </c>
      <c r="L40" s="241"/>
      <c r="M40" s="240">
        <f>COUNTIF(M9:M39,"A")+COUNTIF(M9:M39,"B")+COUNTIF(M9:M39,"C")+COUNTIF(M9:M39,"D")+COUNTIF(M9:M39,"E")+COUNTIF(M9:M39,"F")+COUNTIF(M9:M39,"G")+COUNTIF(M9:M39,"H")+COUNTIF(M9:M39,"I")+COUNTIF(M9:M39,"J")+COUNTIF(M9:M39,"K")+COUNTIF(M9:M39,"L")+COUNTIF(M9:M39,"M")+COUNTIF(M9:M39,"N")+COUNTIF(M9:M39,"O")+COUNTIF(M9:M39,"P")+COUNTIF(M9:M39,"Q")+COUNTIF(M9:M39,"R")+COUNTIF(M9:M39,"S")+COUNTIF(M9:M39,"T")+COUNTIF(M9:M39,"U")+COUNTIF(M9:M39,"V")+COUNTIF(M9:M39,"W")</f>
        <v>0</v>
      </c>
      <c r="N40" s="241"/>
      <c r="O40" s="232"/>
      <c r="P40" s="233"/>
      <c r="S40" s="228" t="s">
        <v>34</v>
      </c>
      <c r="T40" s="248"/>
      <c r="U40" s="229"/>
      <c r="V40" s="240">
        <v>21</v>
      </c>
      <c r="W40" s="241"/>
      <c r="X40" s="240">
        <v>21</v>
      </c>
      <c r="Y40" s="241"/>
      <c r="Z40" s="240">
        <v>0</v>
      </c>
      <c r="AA40" s="241"/>
      <c r="AB40" s="240">
        <v>0</v>
      </c>
      <c r="AC40" s="241"/>
      <c r="AD40" s="240">
        <v>0</v>
      </c>
      <c r="AE40" s="241"/>
      <c r="AF40" s="232"/>
      <c r="AG40" s="233"/>
    </row>
    <row r="41" spans="2:33" ht="28.5" customHeight="1" x14ac:dyDescent="0.15">
      <c r="B41" s="223" t="s">
        <v>147</v>
      </c>
      <c r="C41" s="226"/>
      <c r="D41" s="227"/>
      <c r="E41" s="219" t="str">
        <f>IF(SUM(F9:F39)=0,"",(SUM(F9:F39)))</f>
        <v/>
      </c>
      <c r="F41" s="220"/>
      <c r="G41" s="219" t="str">
        <f>IF(SUM(H9:H39)=0,"",(SUM(H9:H39)))</f>
        <v/>
      </c>
      <c r="H41" s="220"/>
      <c r="I41" s="219" t="str">
        <f>IF(SUM(J9:J39)=0,"",(SUM(J9:J39)))</f>
        <v/>
      </c>
      <c r="J41" s="220"/>
      <c r="K41" s="219" t="str">
        <f>IF(SUM(L9:L39)=0,"",(SUM(L9:L39)))</f>
        <v/>
      </c>
      <c r="L41" s="220"/>
      <c r="M41" s="219" t="str">
        <f>IF(SUM(N9:N39)=0,"",(SUM(N9:N39)))</f>
        <v/>
      </c>
      <c r="N41" s="220"/>
      <c r="O41" s="221"/>
      <c r="P41" s="222"/>
      <c r="S41" s="223" t="s">
        <v>147</v>
      </c>
      <c r="T41" s="226"/>
      <c r="U41" s="227"/>
      <c r="V41" s="219">
        <v>4.1249999999999982</v>
      </c>
      <c r="W41" s="220"/>
      <c r="X41" s="219">
        <v>3.7499999999999987</v>
      </c>
      <c r="Y41" s="220"/>
      <c r="Z41" s="219" t="s">
        <v>143</v>
      </c>
      <c r="AA41" s="220"/>
      <c r="AB41" s="219" t="s">
        <v>143</v>
      </c>
      <c r="AC41" s="220"/>
      <c r="AD41" s="219" t="s">
        <v>143</v>
      </c>
      <c r="AE41" s="220"/>
      <c r="AF41" s="221"/>
      <c r="AG41" s="222"/>
    </row>
    <row r="42" spans="2:33" ht="28.5" customHeight="1" x14ac:dyDescent="0.15">
      <c r="B42" s="223" t="s">
        <v>148</v>
      </c>
      <c r="C42" s="224"/>
      <c r="D42" s="225"/>
      <c r="E42" s="228" t="str">
        <f>IFERROR(IF(E41*24&gt;$I$4*$O$4*0.8,"〇","×"),"")</f>
        <v/>
      </c>
      <c r="F42" s="229"/>
      <c r="G42" s="228" t="str">
        <f>IFERROR(IF(G41*24&gt;$I$4*$O$4*0.8,"〇","×"),"")</f>
        <v/>
      </c>
      <c r="H42" s="229"/>
      <c r="I42" s="228" t="str">
        <f>IFERROR(IF(I41*24&gt;$I$4*$O$4*0.8,"〇","×"),"")</f>
        <v/>
      </c>
      <c r="J42" s="229"/>
      <c r="K42" s="228" t="str">
        <f>IFERROR(IF(K41*24&gt;$I$4*$O$4*0.8,"〇","×"),"")</f>
        <v/>
      </c>
      <c r="L42" s="229"/>
      <c r="M42" s="228" t="str">
        <f>IFERROR(IF(M41*24&gt;$I$4*$O$4*0.8,"〇","×"),"")</f>
        <v/>
      </c>
      <c r="N42" s="229"/>
      <c r="O42" s="230"/>
      <c r="P42" s="231"/>
      <c r="S42" s="223" t="s">
        <v>148</v>
      </c>
      <c r="T42" s="224"/>
      <c r="U42" s="225"/>
      <c r="V42" s="228" t="s">
        <v>182</v>
      </c>
      <c r="W42" s="229"/>
      <c r="X42" s="228" t="s">
        <v>182</v>
      </c>
      <c r="Y42" s="229"/>
      <c r="Z42" s="228" t="s">
        <v>143</v>
      </c>
      <c r="AA42" s="229"/>
      <c r="AB42" s="228" t="s">
        <v>143</v>
      </c>
      <c r="AC42" s="229"/>
      <c r="AD42" s="228" t="s">
        <v>143</v>
      </c>
      <c r="AE42" s="229"/>
      <c r="AF42" s="230"/>
      <c r="AG42" s="231"/>
    </row>
    <row r="43" spans="2:33" ht="10.5" customHeight="1" x14ac:dyDescent="0.15"/>
    <row r="44" spans="2:33" x14ac:dyDescent="0.15">
      <c r="E44" s="124"/>
    </row>
    <row r="45" spans="2:33" x14ac:dyDescent="0.15">
      <c r="E45" s="50"/>
      <c r="F45" s="51"/>
      <c r="G45" s="51"/>
      <c r="H45" s="51"/>
      <c r="I45" s="51"/>
      <c r="J45" s="51"/>
      <c r="K45" s="51"/>
      <c r="L45" s="51"/>
      <c r="M45" s="51"/>
      <c r="N45" s="51"/>
    </row>
    <row r="46" spans="2:33" x14ac:dyDescent="0.15">
      <c r="E46" s="50"/>
      <c r="F46" s="51"/>
      <c r="G46" s="51"/>
      <c r="H46" s="51"/>
      <c r="I46" s="51"/>
      <c r="J46" s="51"/>
      <c r="K46" s="51"/>
      <c r="L46" s="51"/>
      <c r="M46" s="51"/>
      <c r="N46" s="51"/>
    </row>
    <row r="47" spans="2:33" x14ac:dyDescent="0.15">
      <c r="E47" s="50"/>
      <c r="F47" s="51"/>
      <c r="G47" s="51"/>
      <c r="H47" s="51"/>
      <c r="I47" s="51"/>
      <c r="J47" s="51"/>
      <c r="K47" s="51"/>
      <c r="L47" s="51"/>
      <c r="M47" s="51"/>
      <c r="N47" s="51"/>
    </row>
  </sheetData>
  <mergeCells count="143">
    <mergeCell ref="AD41:AE41"/>
    <mergeCell ref="AF41:AG41"/>
    <mergeCell ref="S42:U42"/>
    <mergeCell ref="V42:W42"/>
    <mergeCell ref="X42:Y42"/>
    <mergeCell ref="Z42:AA42"/>
    <mergeCell ref="AB42:AC42"/>
    <mergeCell ref="AD42:AE42"/>
    <mergeCell ref="AF42:AG42"/>
    <mergeCell ref="S41:U41"/>
    <mergeCell ref="V41:W41"/>
    <mergeCell ref="X41:Y41"/>
    <mergeCell ref="Z41:AA41"/>
    <mergeCell ref="AB41:AC41"/>
    <mergeCell ref="AF39:AG39"/>
    <mergeCell ref="S40:U40"/>
    <mergeCell ref="V40:W40"/>
    <mergeCell ref="X40:Y40"/>
    <mergeCell ref="Z40:AA40"/>
    <mergeCell ref="AB40:AC40"/>
    <mergeCell ref="AD40:AE40"/>
    <mergeCell ref="AF40:AG40"/>
    <mergeCell ref="AF34:AG34"/>
    <mergeCell ref="AF35:AG35"/>
    <mergeCell ref="AF36:AG36"/>
    <mergeCell ref="AF37:AG37"/>
    <mergeCell ref="AF38:AG38"/>
    <mergeCell ref="AF29:AG29"/>
    <mergeCell ref="AF30:AG30"/>
    <mergeCell ref="AF31:AG31"/>
    <mergeCell ref="AF32:AG32"/>
    <mergeCell ref="AF33:AG33"/>
    <mergeCell ref="AF24:AG24"/>
    <mergeCell ref="AF25:AG25"/>
    <mergeCell ref="AF26:AG26"/>
    <mergeCell ref="AF27:AG27"/>
    <mergeCell ref="AF28:AG28"/>
    <mergeCell ref="AF19:AG19"/>
    <mergeCell ref="AF20:AG20"/>
    <mergeCell ref="AF21:AG21"/>
    <mergeCell ref="AF22:AG22"/>
    <mergeCell ref="AF23:AG23"/>
    <mergeCell ref="AF14:AG14"/>
    <mergeCell ref="AF15:AG15"/>
    <mergeCell ref="AF16:AG16"/>
    <mergeCell ref="AF17:AG17"/>
    <mergeCell ref="AF18:AG18"/>
    <mergeCell ref="AF9:AG9"/>
    <mergeCell ref="AF10:AG10"/>
    <mergeCell ref="AF11:AG11"/>
    <mergeCell ref="AF12:AG12"/>
    <mergeCell ref="AF13:AG13"/>
    <mergeCell ref="AB6:AC6"/>
    <mergeCell ref="AD6:AE6"/>
    <mergeCell ref="AF6:AG8"/>
    <mergeCell ref="V7:W7"/>
    <mergeCell ref="X7:Y7"/>
    <mergeCell ref="Z7:AA7"/>
    <mergeCell ref="AB7:AC7"/>
    <mergeCell ref="AD7:AE7"/>
    <mergeCell ref="S6:T8"/>
    <mergeCell ref="U6:U8"/>
    <mergeCell ref="V6:W6"/>
    <mergeCell ref="X6:Y6"/>
    <mergeCell ref="Z6:AA6"/>
    <mergeCell ref="AB1:AC1"/>
    <mergeCell ref="S2:AG2"/>
    <mergeCell ref="W4:Y4"/>
    <mergeCell ref="Z4:AA4"/>
    <mergeCell ref="AB4:AE4"/>
    <mergeCell ref="AF4:AG4"/>
    <mergeCell ref="S4:U4"/>
    <mergeCell ref="O30:P30"/>
    <mergeCell ref="O31:P31"/>
    <mergeCell ref="O32:P32"/>
    <mergeCell ref="O33:P33"/>
    <mergeCell ref="O34:P34"/>
    <mergeCell ref="O35:P35"/>
    <mergeCell ref="O36:P36"/>
    <mergeCell ref="O37:P37"/>
    <mergeCell ref="O38:P38"/>
    <mergeCell ref="O19:P19"/>
    <mergeCell ref="O27:P27"/>
    <mergeCell ref="O28:P28"/>
    <mergeCell ref="O29:P29"/>
    <mergeCell ref="O20:P20"/>
    <mergeCell ref="O21:P21"/>
    <mergeCell ref="O22:P22"/>
    <mergeCell ref="O23:P23"/>
    <mergeCell ref="O24:P24"/>
    <mergeCell ref="O25:P25"/>
    <mergeCell ref="O26:P26"/>
    <mergeCell ref="K1:L1"/>
    <mergeCell ref="D6:D8"/>
    <mergeCell ref="F4:H4"/>
    <mergeCell ref="I4:J4"/>
    <mergeCell ref="B2:P2"/>
    <mergeCell ref="M6:N6"/>
    <mergeCell ref="O6:P8"/>
    <mergeCell ref="O4:P4"/>
    <mergeCell ref="K4:N4"/>
    <mergeCell ref="E6:F6"/>
    <mergeCell ref="G6:H6"/>
    <mergeCell ref="I6:J6"/>
    <mergeCell ref="K6:L6"/>
    <mergeCell ref="O40:P40"/>
    <mergeCell ref="B6:C8"/>
    <mergeCell ref="E40:F40"/>
    <mergeCell ref="G40:H40"/>
    <mergeCell ref="I40:J40"/>
    <mergeCell ref="K40:L40"/>
    <mergeCell ref="E7:F7"/>
    <mergeCell ref="G7:H7"/>
    <mergeCell ref="I7:J7"/>
    <mergeCell ref="K7:L7"/>
    <mergeCell ref="M7:N7"/>
    <mergeCell ref="O9:P9"/>
    <mergeCell ref="O10:P10"/>
    <mergeCell ref="O11:P11"/>
    <mergeCell ref="O12:P12"/>
    <mergeCell ref="O13:P13"/>
    <mergeCell ref="B40:D40"/>
    <mergeCell ref="M40:N40"/>
    <mergeCell ref="O14:P14"/>
    <mergeCell ref="O15:P15"/>
    <mergeCell ref="O16:P16"/>
    <mergeCell ref="O17:P17"/>
    <mergeCell ref="O18:P18"/>
    <mergeCell ref="O39:P39"/>
    <mergeCell ref="M41:N41"/>
    <mergeCell ref="O41:P41"/>
    <mergeCell ref="B42:D42"/>
    <mergeCell ref="G41:H41"/>
    <mergeCell ref="I41:J41"/>
    <mergeCell ref="K41:L41"/>
    <mergeCell ref="B41:D41"/>
    <mergeCell ref="E41:F41"/>
    <mergeCell ref="E42:F42"/>
    <mergeCell ref="G42:H42"/>
    <mergeCell ref="I42:J42"/>
    <mergeCell ref="K42:L42"/>
    <mergeCell ref="M42:N42"/>
    <mergeCell ref="O42:P42"/>
  </mergeCells>
  <phoneticPr fontId="1"/>
  <dataValidations count="1">
    <dataValidation type="list" allowBlank="1" showInputMessage="1" showErrorMessage="1" sqref="D9:D39 U9:U39">
      <formula1>"平日,土曜日,長期休暇,その他,　"</formula1>
    </dataValidation>
  </dataValidations>
  <pageMargins left="0.35433070866141736" right="0.35433070866141736" top="0.55118110236220474" bottom="0.35433070866141736" header="0.31496062992125984" footer="0.31496062992125984"/>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OFFSET(職員情報!$C$6,0,0,COUNTA(職員情報!$C$6:$C$25),1)</xm:f>
          </x14:formula1>
          <xm:sqref>E6:N6 V6:AE6</xm:sqref>
        </x14:dataValidation>
        <x14:dataValidation type="list" allowBlank="1" showInputMessage="1" showErrorMessage="1">
          <x14:formula1>
            <xm:f>シフト情報!$B$15:$B$29</xm:f>
          </x14:formula1>
          <xm:sqref>G9:G39 M9:M39 I9:I39 K9:K39 E9:E39 X9:X39 AD9:AD39 Z9:Z39 AB9:AB39 V9:V39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47"/>
  <sheetViews>
    <sheetView zoomScale="115" zoomScaleNormal="115" zoomScaleSheetLayoutView="85" workbookViewId="0">
      <selection activeCell="D9" sqref="D9"/>
    </sheetView>
  </sheetViews>
  <sheetFormatPr defaultRowHeight="15" x14ac:dyDescent="0.15"/>
  <cols>
    <col min="1" max="1" width="3.25" style="35" customWidth="1"/>
    <col min="2" max="2" width="5.875" style="34" customWidth="1"/>
    <col min="3" max="3" width="3.375" style="35" bestFit="1" customWidth="1"/>
    <col min="4" max="4" width="5.625" style="35" customWidth="1"/>
    <col min="5" max="5" width="4.25" style="34" bestFit="1" customWidth="1"/>
    <col min="6" max="6" width="8.125" style="35" customWidth="1"/>
    <col min="7" max="7" width="4.25" style="35" bestFit="1" customWidth="1"/>
    <col min="8" max="8" width="8.125" style="35" customWidth="1"/>
    <col min="9" max="9" width="4.25" style="35" bestFit="1" customWidth="1"/>
    <col min="10" max="10" width="8.125" style="35" customWidth="1"/>
    <col min="11" max="11" width="4.25" style="35" bestFit="1" customWidth="1"/>
    <col min="12" max="12" width="8.125" style="35" customWidth="1"/>
    <col min="13" max="13" width="4.25" style="35" bestFit="1" customWidth="1"/>
    <col min="14" max="14" width="8.125" style="35" customWidth="1"/>
    <col min="15" max="15" width="6.375" style="35" customWidth="1"/>
    <col min="16" max="16" width="8.25" style="35" customWidth="1"/>
    <col min="17" max="16384" width="9" style="35"/>
  </cols>
  <sheetData>
    <row r="1" spans="2:16" ht="15.75" x14ac:dyDescent="0.15">
      <c r="K1" s="249" t="s">
        <v>20</v>
      </c>
      <c r="L1" s="249"/>
      <c r="M1" s="123">
        <v>7</v>
      </c>
      <c r="N1" s="59" t="s">
        <v>18</v>
      </c>
      <c r="O1" s="59">
        <v>5</v>
      </c>
      <c r="P1" s="36" t="s">
        <v>19</v>
      </c>
    </row>
    <row r="2" spans="2:16" ht="26.25" x14ac:dyDescent="0.15">
      <c r="B2" s="282" t="str">
        <f>'4月'!B2:P2</f>
        <v>○○児童クラブ　出勤簿（実績）</v>
      </c>
      <c r="C2" s="282"/>
      <c r="D2" s="282"/>
      <c r="E2" s="282"/>
      <c r="F2" s="282"/>
      <c r="G2" s="282"/>
      <c r="H2" s="282"/>
      <c r="I2" s="282"/>
      <c r="J2" s="282"/>
      <c r="K2" s="282"/>
      <c r="L2" s="282"/>
      <c r="M2" s="282"/>
      <c r="N2" s="282"/>
      <c r="O2" s="282"/>
      <c r="P2" s="282"/>
    </row>
    <row r="3" spans="2:16" ht="8.25" customHeight="1" x14ac:dyDescent="0.15">
      <c r="B3" s="99"/>
      <c r="C3" s="99"/>
      <c r="D3" s="99"/>
      <c r="E3" s="99"/>
      <c r="F3" s="99"/>
      <c r="G3" s="99"/>
      <c r="H3" s="99"/>
      <c r="I3" s="99"/>
      <c r="J3" s="99"/>
      <c r="K3" s="99"/>
      <c r="L3" s="99"/>
      <c r="M3" s="99"/>
      <c r="N3" s="99"/>
      <c r="O3" s="99"/>
      <c r="P3" s="99"/>
    </row>
    <row r="4" spans="2:16" ht="20.25" customHeight="1" x14ac:dyDescent="0.15">
      <c r="B4" s="37" t="s">
        <v>33</v>
      </c>
      <c r="C4" s="99"/>
      <c r="D4" s="99"/>
      <c r="E4" s="99"/>
      <c r="F4" s="253" t="s">
        <v>132</v>
      </c>
      <c r="G4" s="254"/>
      <c r="H4" s="255"/>
      <c r="I4" s="256"/>
      <c r="J4" s="257"/>
      <c r="K4" s="268" t="s">
        <v>124</v>
      </c>
      <c r="L4" s="269"/>
      <c r="M4" s="269"/>
      <c r="N4" s="270"/>
      <c r="O4" s="283">
        <f>'4月'!O4:P4</f>
        <v>0</v>
      </c>
      <c r="P4" s="284"/>
    </row>
    <row r="5" spans="2:16" ht="7.5" customHeight="1" x14ac:dyDescent="0.15"/>
    <row r="6" spans="2:16" ht="24.75" customHeight="1" x14ac:dyDescent="0.15">
      <c r="B6" s="234" t="s">
        <v>0</v>
      </c>
      <c r="C6" s="235"/>
      <c r="D6" s="250" t="s">
        <v>116</v>
      </c>
      <c r="E6" s="259"/>
      <c r="F6" s="259"/>
      <c r="G6" s="259"/>
      <c r="H6" s="259"/>
      <c r="I6" s="259"/>
      <c r="J6" s="259"/>
      <c r="K6" s="259"/>
      <c r="L6" s="259"/>
      <c r="M6" s="259"/>
      <c r="N6" s="259"/>
      <c r="O6" s="260" t="s">
        <v>114</v>
      </c>
      <c r="P6" s="261"/>
    </row>
    <row r="7" spans="2:16" ht="18" customHeight="1" x14ac:dyDescent="0.15">
      <c r="B7" s="236"/>
      <c r="C7" s="237"/>
      <c r="D7" s="251"/>
      <c r="E7" s="242" t="str">
        <f>IFERROR(VLOOKUP(E6,職員情報!$C$6:$D$25,2,FALSE),"")</f>
        <v/>
      </c>
      <c r="F7" s="243"/>
      <c r="G7" s="242" t="str">
        <f>IFERROR(VLOOKUP(G6,職員情報!$C$6:$D$25,2,FALSE),"")</f>
        <v/>
      </c>
      <c r="H7" s="243"/>
      <c r="I7" s="242" t="str">
        <f>IFERROR(VLOOKUP(I6,職員情報!$C$6:$D$25,2,FALSE),"")</f>
        <v/>
      </c>
      <c r="J7" s="243"/>
      <c r="K7" s="242" t="str">
        <f>IFERROR(VLOOKUP(K6,職員情報!$C$6:$D$25,2,FALSE),"")</f>
        <v/>
      </c>
      <c r="L7" s="243"/>
      <c r="M7" s="242" t="str">
        <f>IFERROR(VLOOKUP(M6,職員情報!$C$6:$D$25,2,FALSE),"")</f>
        <v/>
      </c>
      <c r="N7" s="243"/>
      <c r="O7" s="262"/>
      <c r="P7" s="263"/>
    </row>
    <row r="8" spans="2:16" ht="18" customHeight="1" x14ac:dyDescent="0.15">
      <c r="B8" s="238"/>
      <c r="C8" s="239"/>
      <c r="D8" s="252"/>
      <c r="E8" s="52" t="s">
        <v>4</v>
      </c>
      <c r="F8" s="125" t="s">
        <v>21</v>
      </c>
      <c r="G8" s="52" t="s">
        <v>4</v>
      </c>
      <c r="H8" s="125" t="s">
        <v>21</v>
      </c>
      <c r="I8" s="52" t="s">
        <v>4</v>
      </c>
      <c r="J8" s="125" t="s">
        <v>21</v>
      </c>
      <c r="K8" s="52" t="s">
        <v>4</v>
      </c>
      <c r="L8" s="125" t="s">
        <v>21</v>
      </c>
      <c r="M8" s="52" t="s">
        <v>4</v>
      </c>
      <c r="N8" s="125" t="s">
        <v>21</v>
      </c>
      <c r="O8" s="264"/>
      <c r="P8" s="265"/>
    </row>
    <row r="9" spans="2:16" ht="20.100000000000001" customHeight="1" x14ac:dyDescent="0.15">
      <c r="B9" s="39">
        <v>45778</v>
      </c>
      <c r="C9" s="53" t="str">
        <f>IF(B9="","",TEXT(B9,"aaa"))</f>
        <v>木</v>
      </c>
      <c r="D9" s="93" t="str">
        <f t="shared" ref="D9:D38" si="0">IF(C9="月","平日",IF(C9="火","平日",IF(C9="水","平日",IF(C9="木","平日",IF(C9="金","平日",IF(C9="土","土曜日",IF(C9="日","　","")))))))</f>
        <v>平日</v>
      </c>
      <c r="E9" s="40"/>
      <c r="F9" s="41" t="str">
        <f>IFERROR(VLOOKUP(E9&amp;$D9,勤務時間!$B$2:$C$61,2,FALSE),"")</f>
        <v/>
      </c>
      <c r="G9" s="40"/>
      <c r="H9" s="41" t="str">
        <f>IFERROR(VLOOKUP(G9&amp;$D9,勤務時間!$B$2:$C$61,2,FALSE),"")</f>
        <v/>
      </c>
      <c r="I9" s="40"/>
      <c r="J9" s="41" t="str">
        <f>IFERROR(VLOOKUP(I9&amp;$D9,勤務時間!$B$2:$C$61,2,FALSE),"")</f>
        <v/>
      </c>
      <c r="K9" s="40"/>
      <c r="L9" s="41" t="str">
        <f>IFERROR(VLOOKUP(K9&amp;$D9,勤務時間!$B$2:$C$61,2,FALSE),"")</f>
        <v/>
      </c>
      <c r="M9" s="40"/>
      <c r="N9" s="41" t="str">
        <f>IFERROR(VLOOKUP(M9&amp;$D9,勤務時間!$B$2:$C$61,2,FALSE),"")</f>
        <v/>
      </c>
      <c r="O9" s="244"/>
      <c r="P9" s="245"/>
    </row>
    <row r="10" spans="2:16" ht="20.100000000000001" customHeight="1" x14ac:dyDescent="0.15">
      <c r="B10" s="42">
        <f>B9+1</f>
        <v>45779</v>
      </c>
      <c r="C10" s="43" t="str">
        <f t="shared" ref="C10:C38" si="1">IF(B10="","",TEXT(B10,"aaa"))</f>
        <v>金</v>
      </c>
      <c r="D10" s="93" t="str">
        <f t="shared" si="0"/>
        <v>平日</v>
      </c>
      <c r="E10" s="44"/>
      <c r="F10" s="41" t="str">
        <f>IFERROR(VLOOKUP(E10&amp;$D10,勤務時間!$B$2:$C$61,2,FALSE),"")</f>
        <v/>
      </c>
      <c r="G10" s="44"/>
      <c r="H10" s="41" t="str">
        <f>IFERROR(VLOOKUP(G10&amp;$D10,勤務時間!$B$2:$C$61,2,FALSE),"")</f>
        <v/>
      </c>
      <c r="I10" s="44"/>
      <c r="J10" s="41" t="str">
        <f>IFERROR(VLOOKUP(I10&amp;$D10,勤務時間!$B$2:$C$61,2,FALSE),"")</f>
        <v/>
      </c>
      <c r="K10" s="44"/>
      <c r="L10" s="41" t="str">
        <f>IFERROR(VLOOKUP(K10&amp;$D10,勤務時間!$B$2:$C$61,2,FALSE),"")</f>
        <v/>
      </c>
      <c r="M10" s="44"/>
      <c r="N10" s="41" t="str">
        <f>IFERROR(VLOOKUP(M10&amp;$D10,勤務時間!$B$2:$C$61,2,FALSE),"")</f>
        <v/>
      </c>
      <c r="O10" s="246"/>
      <c r="P10" s="247"/>
    </row>
    <row r="11" spans="2:16" ht="20.100000000000001" customHeight="1" x14ac:dyDescent="0.15">
      <c r="B11" s="42">
        <f t="shared" ref="B11:B38" si="2">B10+1</f>
        <v>45780</v>
      </c>
      <c r="C11" s="43" t="str">
        <f>IF(B11="","",TEXT(B11,"aaa"))</f>
        <v>土</v>
      </c>
      <c r="D11" s="93" t="str">
        <f t="shared" si="0"/>
        <v>土曜日</v>
      </c>
      <c r="E11" s="40"/>
      <c r="F11" s="41" t="str">
        <f>IFERROR(VLOOKUP(E11&amp;$D11,勤務時間!$B$2:$C$61,2,FALSE),"")</f>
        <v/>
      </c>
      <c r="G11" s="40"/>
      <c r="H11" s="41" t="str">
        <f>IFERROR(VLOOKUP(G11&amp;$D11,勤務時間!$B$2:$C$61,2,FALSE),"")</f>
        <v/>
      </c>
      <c r="I11" s="40"/>
      <c r="J11" s="41" t="str">
        <f>IFERROR(VLOOKUP(I11&amp;$D11,勤務時間!$B$2:$C$61,2,FALSE),"")</f>
        <v/>
      </c>
      <c r="K11" s="40"/>
      <c r="L11" s="41" t="str">
        <f>IFERROR(VLOOKUP(K11&amp;$D11,勤務時間!$B$2:$C$61,2,FALSE),"")</f>
        <v/>
      </c>
      <c r="M11" s="40"/>
      <c r="N11" s="41" t="str">
        <f>IFERROR(VLOOKUP(M11&amp;$D11,勤務時間!$B$2:$C$61,2,FALSE),"")</f>
        <v/>
      </c>
      <c r="O11" s="246"/>
      <c r="P11" s="247"/>
    </row>
    <row r="12" spans="2:16" ht="20.100000000000001" customHeight="1" x14ac:dyDescent="0.15">
      <c r="B12" s="42">
        <f t="shared" si="2"/>
        <v>45781</v>
      </c>
      <c r="C12" s="43" t="str">
        <f t="shared" si="1"/>
        <v>日</v>
      </c>
      <c r="D12" s="93" t="str">
        <f t="shared" si="0"/>
        <v>　</v>
      </c>
      <c r="E12" s="40"/>
      <c r="F12" s="41" t="str">
        <f>IFERROR(VLOOKUP(E12&amp;$D12,勤務時間!$B$2:$C$61,2,FALSE),"")</f>
        <v/>
      </c>
      <c r="G12" s="40"/>
      <c r="H12" s="41" t="str">
        <f>IFERROR(VLOOKUP(G12&amp;$D12,勤務時間!$B$2:$C$61,2,FALSE),"")</f>
        <v/>
      </c>
      <c r="I12" s="40"/>
      <c r="J12" s="41" t="str">
        <f>IFERROR(VLOOKUP(I12&amp;$D12,勤務時間!$B$2:$C$61,2,FALSE),"")</f>
        <v/>
      </c>
      <c r="K12" s="40"/>
      <c r="L12" s="41" t="str">
        <f>IFERROR(VLOOKUP(K12&amp;$D12,勤務時間!$B$2:$C$61,2,FALSE),"")</f>
        <v/>
      </c>
      <c r="M12" s="40"/>
      <c r="N12" s="41" t="str">
        <f>IFERROR(VLOOKUP(M12&amp;$D12,勤務時間!$B$2:$C$61,2,FALSE),"")</f>
        <v/>
      </c>
      <c r="O12" s="246"/>
      <c r="P12" s="247"/>
    </row>
    <row r="13" spans="2:16" ht="20.100000000000001" customHeight="1" x14ac:dyDescent="0.15">
      <c r="B13" s="42">
        <f t="shared" si="2"/>
        <v>45782</v>
      </c>
      <c r="C13" s="43" t="str">
        <f t="shared" si="1"/>
        <v>月</v>
      </c>
      <c r="D13" s="93" t="str">
        <f t="shared" si="0"/>
        <v>平日</v>
      </c>
      <c r="E13" s="44"/>
      <c r="F13" s="45" t="str">
        <f>IFERROR(VLOOKUP(E13&amp;$D13,勤務時間!$B$2:$C$61,2,FALSE),"")</f>
        <v/>
      </c>
      <c r="G13" s="44"/>
      <c r="H13" s="45" t="str">
        <f>IFERROR(VLOOKUP(G13&amp;$D13,勤務時間!$B$2:$C$61,2,FALSE),"")</f>
        <v/>
      </c>
      <c r="I13" s="44"/>
      <c r="J13" s="45" t="str">
        <f>IFERROR(VLOOKUP(I13&amp;$D13,勤務時間!$B$2:$C$61,2,FALSE),"")</f>
        <v/>
      </c>
      <c r="K13" s="44"/>
      <c r="L13" s="45" t="str">
        <f>IFERROR(VLOOKUP(K13&amp;$D13,勤務時間!$B$2:$C$61,2,FALSE),"")</f>
        <v/>
      </c>
      <c r="M13" s="44"/>
      <c r="N13" s="45" t="str">
        <f>IFERROR(VLOOKUP(M13&amp;$D13,勤務時間!$B$2:$C$61,2,FALSE),"")</f>
        <v/>
      </c>
      <c r="O13" s="246"/>
      <c r="P13" s="247"/>
    </row>
    <row r="14" spans="2:16" ht="20.100000000000001" customHeight="1" x14ac:dyDescent="0.15">
      <c r="B14" s="42">
        <f t="shared" si="2"/>
        <v>45783</v>
      </c>
      <c r="C14" s="43" t="str">
        <f>IF(B14="","",TEXT(B14,"aaa"))</f>
        <v>火</v>
      </c>
      <c r="D14" s="93" t="str">
        <f t="shared" si="0"/>
        <v>平日</v>
      </c>
      <c r="E14" s="44"/>
      <c r="F14" s="45" t="str">
        <f>IFERROR(VLOOKUP(E14&amp;$D14,勤務時間!$B$2:$C$61,2,FALSE),"")</f>
        <v/>
      </c>
      <c r="G14" s="44"/>
      <c r="H14" s="45" t="str">
        <f>IFERROR(VLOOKUP(G14&amp;$D14,勤務時間!$B$2:$C$61,2,FALSE),"")</f>
        <v/>
      </c>
      <c r="I14" s="44"/>
      <c r="J14" s="45" t="str">
        <f>IFERROR(VLOOKUP(I14&amp;$D14,勤務時間!$B$2:$C$61,2,FALSE),"")</f>
        <v/>
      </c>
      <c r="K14" s="44"/>
      <c r="L14" s="45" t="str">
        <f>IFERROR(VLOOKUP(K14&amp;$D14,勤務時間!$B$2:$C$61,2,FALSE),"")</f>
        <v/>
      </c>
      <c r="M14" s="44"/>
      <c r="N14" s="45" t="str">
        <f>IFERROR(VLOOKUP(M14&amp;$D14,勤務時間!$B$2:$C$61,2,FALSE),"")</f>
        <v/>
      </c>
      <c r="O14" s="246"/>
      <c r="P14" s="247"/>
    </row>
    <row r="15" spans="2:16" ht="20.100000000000001" customHeight="1" x14ac:dyDescent="0.15">
      <c r="B15" s="42">
        <f t="shared" si="2"/>
        <v>45784</v>
      </c>
      <c r="C15" s="43" t="str">
        <f t="shared" si="1"/>
        <v>水</v>
      </c>
      <c r="D15" s="93" t="str">
        <f t="shared" si="0"/>
        <v>平日</v>
      </c>
      <c r="E15" s="44"/>
      <c r="F15" s="45" t="str">
        <f>IFERROR(VLOOKUP(E15&amp;$D15,勤務時間!$B$2:$C$61,2,FALSE),"")</f>
        <v/>
      </c>
      <c r="G15" s="44"/>
      <c r="H15" s="45" t="str">
        <f>IFERROR(VLOOKUP(G15&amp;$D15,勤務時間!$B$2:$C$61,2,FALSE),"")</f>
        <v/>
      </c>
      <c r="I15" s="44"/>
      <c r="J15" s="45" t="str">
        <f>IFERROR(VLOOKUP(I15&amp;$D15,勤務時間!$B$2:$C$61,2,FALSE),"")</f>
        <v/>
      </c>
      <c r="K15" s="44"/>
      <c r="L15" s="45" t="str">
        <f>IFERROR(VLOOKUP(K15&amp;$D15,勤務時間!$B$2:$C$61,2,FALSE),"")</f>
        <v/>
      </c>
      <c r="M15" s="44"/>
      <c r="N15" s="45" t="str">
        <f>IFERROR(VLOOKUP(M15&amp;$D15,勤務時間!$B$2:$C$61,2,FALSE),"")</f>
        <v/>
      </c>
      <c r="O15" s="246"/>
      <c r="P15" s="247"/>
    </row>
    <row r="16" spans="2:16" ht="20.100000000000001" customHeight="1" x14ac:dyDescent="0.15">
      <c r="B16" s="42">
        <f t="shared" si="2"/>
        <v>45785</v>
      </c>
      <c r="C16" s="43" t="str">
        <f t="shared" si="1"/>
        <v>木</v>
      </c>
      <c r="D16" s="93" t="str">
        <f t="shared" si="0"/>
        <v>平日</v>
      </c>
      <c r="E16" s="44"/>
      <c r="F16" s="45" t="str">
        <f>IFERROR(VLOOKUP(E16&amp;$D16,勤務時間!$B$2:$C$61,2,FALSE),"")</f>
        <v/>
      </c>
      <c r="G16" s="44"/>
      <c r="H16" s="45" t="str">
        <f>IFERROR(VLOOKUP(G16&amp;$D16,勤務時間!$B$2:$C$61,2,FALSE),"")</f>
        <v/>
      </c>
      <c r="I16" s="44"/>
      <c r="J16" s="45" t="str">
        <f>IFERROR(VLOOKUP(I16&amp;$D16,勤務時間!$B$2:$C$61,2,FALSE),"")</f>
        <v/>
      </c>
      <c r="K16" s="44"/>
      <c r="L16" s="45" t="str">
        <f>IFERROR(VLOOKUP(K16&amp;$D16,勤務時間!$B$2:$C$61,2,FALSE),"")</f>
        <v/>
      </c>
      <c r="M16" s="44"/>
      <c r="N16" s="45" t="str">
        <f>IFERROR(VLOOKUP(M16&amp;$D16,勤務時間!$B$2:$C$61,2,FALSE),"")</f>
        <v/>
      </c>
      <c r="O16" s="246"/>
      <c r="P16" s="247"/>
    </row>
    <row r="17" spans="2:16" ht="20.100000000000001" customHeight="1" x14ac:dyDescent="0.15">
      <c r="B17" s="42">
        <f t="shared" si="2"/>
        <v>45786</v>
      </c>
      <c r="C17" s="43" t="str">
        <f t="shared" si="1"/>
        <v>金</v>
      </c>
      <c r="D17" s="93" t="str">
        <f t="shared" si="0"/>
        <v>平日</v>
      </c>
      <c r="E17" s="44"/>
      <c r="F17" s="45" t="str">
        <f>IFERROR(VLOOKUP(E17&amp;$D17,勤務時間!$B$2:$C$61,2,FALSE),"")</f>
        <v/>
      </c>
      <c r="G17" s="44"/>
      <c r="H17" s="45" t="str">
        <f>IFERROR(VLOOKUP(G17&amp;$D17,勤務時間!$B$2:$C$61,2,FALSE),"")</f>
        <v/>
      </c>
      <c r="I17" s="44"/>
      <c r="J17" s="45" t="str">
        <f>IFERROR(VLOOKUP(I17&amp;$D17,勤務時間!$B$2:$C$61,2,FALSE),"")</f>
        <v/>
      </c>
      <c r="K17" s="44"/>
      <c r="L17" s="45" t="str">
        <f>IFERROR(VLOOKUP(K17&amp;$D17,勤務時間!$B$2:$C$61,2,FALSE),"")</f>
        <v/>
      </c>
      <c r="M17" s="44"/>
      <c r="N17" s="45" t="str">
        <f>IFERROR(VLOOKUP(M17&amp;$D17,勤務時間!$B$2:$C$61,2,FALSE),"")</f>
        <v/>
      </c>
      <c r="O17" s="246"/>
      <c r="P17" s="247"/>
    </row>
    <row r="18" spans="2:16" ht="20.100000000000001" customHeight="1" x14ac:dyDescent="0.15">
      <c r="B18" s="42">
        <f t="shared" si="2"/>
        <v>45787</v>
      </c>
      <c r="C18" s="43" t="str">
        <f t="shared" si="1"/>
        <v>土</v>
      </c>
      <c r="D18" s="93" t="str">
        <f t="shared" si="0"/>
        <v>土曜日</v>
      </c>
      <c r="E18" s="44"/>
      <c r="F18" s="45" t="str">
        <f>IFERROR(VLOOKUP(E18&amp;$D18,勤務時間!$B$2:$C$61,2,FALSE),"")</f>
        <v/>
      </c>
      <c r="G18" s="44"/>
      <c r="H18" s="45" t="str">
        <f>IFERROR(VLOOKUP(G18&amp;$D18,勤務時間!$B$2:$C$61,2,FALSE),"")</f>
        <v/>
      </c>
      <c r="I18" s="44"/>
      <c r="J18" s="45" t="str">
        <f>IFERROR(VLOOKUP(I18&amp;$D18,勤務時間!$B$2:$C$61,2,FALSE),"")</f>
        <v/>
      </c>
      <c r="K18" s="44"/>
      <c r="L18" s="45" t="str">
        <f>IFERROR(VLOOKUP(K18&amp;$D18,勤務時間!$B$2:$C$61,2,FALSE),"")</f>
        <v/>
      </c>
      <c r="M18" s="44"/>
      <c r="N18" s="45" t="str">
        <f>IFERROR(VLOOKUP(M18&amp;$D18,勤務時間!$B$2:$C$61,2,FALSE),"")</f>
        <v/>
      </c>
      <c r="O18" s="246"/>
      <c r="P18" s="247"/>
    </row>
    <row r="19" spans="2:16" ht="20.100000000000001" customHeight="1" x14ac:dyDescent="0.15">
      <c r="B19" s="42">
        <f t="shared" si="2"/>
        <v>45788</v>
      </c>
      <c r="C19" s="43" t="str">
        <f t="shared" si="1"/>
        <v>日</v>
      </c>
      <c r="D19" s="93" t="str">
        <f t="shared" si="0"/>
        <v>　</v>
      </c>
      <c r="E19" s="44"/>
      <c r="F19" s="45" t="str">
        <f>IFERROR(VLOOKUP(E19&amp;$D19,勤務時間!$B$2:$C$61,2,FALSE),"")</f>
        <v/>
      </c>
      <c r="G19" s="44"/>
      <c r="H19" s="45" t="str">
        <f>IFERROR(VLOOKUP(G19&amp;$D19,勤務時間!$B$2:$C$61,2,FALSE),"")</f>
        <v/>
      </c>
      <c r="I19" s="44"/>
      <c r="J19" s="45" t="str">
        <f>IFERROR(VLOOKUP(I19&amp;$D19,勤務時間!$B$2:$C$61,2,FALSE),"")</f>
        <v/>
      </c>
      <c r="K19" s="44"/>
      <c r="L19" s="45" t="str">
        <f>IFERROR(VLOOKUP(K19&amp;$D19,勤務時間!$B$2:$C$61,2,FALSE),"")</f>
        <v/>
      </c>
      <c r="M19" s="44"/>
      <c r="N19" s="45" t="str">
        <f>IFERROR(VLOOKUP(M19&amp;$D19,勤務時間!$B$2:$C$61,2,FALSE),"")</f>
        <v/>
      </c>
      <c r="O19" s="246"/>
      <c r="P19" s="247"/>
    </row>
    <row r="20" spans="2:16" ht="20.100000000000001" customHeight="1" x14ac:dyDescent="0.15">
      <c r="B20" s="42">
        <f t="shared" si="2"/>
        <v>45789</v>
      </c>
      <c r="C20" s="43" t="str">
        <f t="shared" si="1"/>
        <v>月</v>
      </c>
      <c r="D20" s="93" t="str">
        <f t="shared" si="0"/>
        <v>平日</v>
      </c>
      <c r="E20" s="44"/>
      <c r="F20" s="45" t="str">
        <f>IFERROR(VLOOKUP(E20&amp;$D20,勤務時間!$B$2:$C$61,2,FALSE),"")</f>
        <v/>
      </c>
      <c r="G20" s="44"/>
      <c r="H20" s="45" t="str">
        <f>IFERROR(VLOOKUP(G20&amp;$D20,勤務時間!$B$2:$C$61,2,FALSE),"")</f>
        <v/>
      </c>
      <c r="I20" s="44"/>
      <c r="J20" s="45" t="str">
        <f>IFERROR(VLOOKUP(I20&amp;$D20,勤務時間!$B$2:$C$61,2,FALSE),"")</f>
        <v/>
      </c>
      <c r="K20" s="44"/>
      <c r="L20" s="45" t="str">
        <f>IFERROR(VLOOKUP(K20&amp;$D20,勤務時間!$B$2:$C$61,2,FALSE),"")</f>
        <v/>
      </c>
      <c r="M20" s="44"/>
      <c r="N20" s="45" t="str">
        <f>IFERROR(VLOOKUP(M20&amp;$D20,勤務時間!$B$2:$C$61,2,FALSE),"")</f>
        <v/>
      </c>
      <c r="O20" s="246"/>
      <c r="P20" s="247"/>
    </row>
    <row r="21" spans="2:16" ht="20.100000000000001" customHeight="1" x14ac:dyDescent="0.15">
      <c r="B21" s="42">
        <f t="shared" si="2"/>
        <v>45790</v>
      </c>
      <c r="C21" s="43" t="str">
        <f t="shared" si="1"/>
        <v>火</v>
      </c>
      <c r="D21" s="93" t="str">
        <f t="shared" si="0"/>
        <v>平日</v>
      </c>
      <c r="E21" s="44"/>
      <c r="F21" s="45" t="str">
        <f>IFERROR(VLOOKUP(E21&amp;$D21,勤務時間!$B$2:$C$61,2,FALSE),"")</f>
        <v/>
      </c>
      <c r="G21" s="44"/>
      <c r="H21" s="45" t="str">
        <f>IFERROR(VLOOKUP(G21&amp;$D21,勤務時間!$B$2:$C$61,2,FALSE),"")</f>
        <v/>
      </c>
      <c r="I21" s="44"/>
      <c r="J21" s="45" t="str">
        <f>IFERROR(VLOOKUP(I21&amp;$D21,勤務時間!$B$2:$C$61,2,FALSE),"")</f>
        <v/>
      </c>
      <c r="K21" s="44"/>
      <c r="L21" s="45" t="str">
        <f>IFERROR(VLOOKUP(K21&amp;$D21,勤務時間!$B$2:$C$61,2,FALSE),"")</f>
        <v/>
      </c>
      <c r="M21" s="44"/>
      <c r="N21" s="45" t="str">
        <f>IFERROR(VLOOKUP(M21&amp;$D21,勤務時間!$B$2:$C$61,2,FALSE),"")</f>
        <v/>
      </c>
      <c r="O21" s="246"/>
      <c r="P21" s="247"/>
    </row>
    <row r="22" spans="2:16" ht="20.100000000000001" customHeight="1" x14ac:dyDescent="0.15">
      <c r="B22" s="42">
        <f t="shared" si="2"/>
        <v>45791</v>
      </c>
      <c r="C22" s="43" t="str">
        <f t="shared" si="1"/>
        <v>水</v>
      </c>
      <c r="D22" s="93" t="str">
        <f t="shared" si="0"/>
        <v>平日</v>
      </c>
      <c r="E22" s="44"/>
      <c r="F22" s="45" t="str">
        <f>IFERROR(VLOOKUP(E22&amp;$D22,勤務時間!$B$2:$C$61,2,FALSE),"")</f>
        <v/>
      </c>
      <c r="G22" s="44"/>
      <c r="H22" s="45" t="str">
        <f>IFERROR(VLOOKUP(G22&amp;$D22,勤務時間!$B$2:$C$61,2,FALSE),"")</f>
        <v/>
      </c>
      <c r="I22" s="44"/>
      <c r="J22" s="45" t="str">
        <f>IFERROR(VLOOKUP(I22&amp;$D22,勤務時間!$B$2:$C$61,2,FALSE),"")</f>
        <v/>
      </c>
      <c r="K22" s="44"/>
      <c r="L22" s="45" t="str">
        <f>IFERROR(VLOOKUP(K22&amp;$D22,勤務時間!$B$2:$C$61,2,FALSE),"")</f>
        <v/>
      </c>
      <c r="M22" s="44"/>
      <c r="N22" s="45" t="str">
        <f>IFERROR(VLOOKUP(M22&amp;$D22,勤務時間!$B$2:$C$61,2,FALSE),"")</f>
        <v/>
      </c>
      <c r="O22" s="246"/>
      <c r="P22" s="247"/>
    </row>
    <row r="23" spans="2:16" ht="20.100000000000001" customHeight="1" x14ac:dyDescent="0.15">
      <c r="B23" s="42">
        <f t="shared" si="2"/>
        <v>45792</v>
      </c>
      <c r="C23" s="43" t="str">
        <f t="shared" si="1"/>
        <v>木</v>
      </c>
      <c r="D23" s="93" t="str">
        <f t="shared" si="0"/>
        <v>平日</v>
      </c>
      <c r="E23" s="44"/>
      <c r="F23" s="45" t="str">
        <f>IFERROR(VLOOKUP(E23&amp;$D23,勤務時間!$B$2:$C$61,2,FALSE),"")</f>
        <v/>
      </c>
      <c r="G23" s="44"/>
      <c r="H23" s="45" t="str">
        <f>IFERROR(VLOOKUP(G23&amp;$D23,勤務時間!$B$2:$C$61,2,FALSE),"")</f>
        <v/>
      </c>
      <c r="I23" s="44"/>
      <c r="J23" s="45" t="str">
        <f>IFERROR(VLOOKUP(I23&amp;$D23,勤務時間!$B$2:$C$61,2,FALSE),"")</f>
        <v/>
      </c>
      <c r="K23" s="44"/>
      <c r="L23" s="45" t="str">
        <f>IFERROR(VLOOKUP(K23&amp;$D23,勤務時間!$B$2:$C$61,2,FALSE),"")</f>
        <v/>
      </c>
      <c r="M23" s="44"/>
      <c r="N23" s="45" t="str">
        <f>IFERROR(VLOOKUP(M23&amp;$D23,勤務時間!$B$2:$C$61,2,FALSE),"")</f>
        <v/>
      </c>
      <c r="O23" s="246"/>
      <c r="P23" s="247"/>
    </row>
    <row r="24" spans="2:16" ht="20.100000000000001" customHeight="1" x14ac:dyDescent="0.15">
      <c r="B24" s="42">
        <f t="shared" si="2"/>
        <v>45793</v>
      </c>
      <c r="C24" s="43" t="str">
        <f t="shared" si="1"/>
        <v>金</v>
      </c>
      <c r="D24" s="93" t="str">
        <f t="shared" si="0"/>
        <v>平日</v>
      </c>
      <c r="E24" s="44"/>
      <c r="F24" s="45" t="str">
        <f>IFERROR(VLOOKUP(E24&amp;$D24,勤務時間!$B$2:$C$61,2,FALSE),"")</f>
        <v/>
      </c>
      <c r="G24" s="44"/>
      <c r="H24" s="45" t="str">
        <f>IFERROR(VLOOKUP(G24&amp;$D24,勤務時間!$B$2:$C$61,2,FALSE),"")</f>
        <v/>
      </c>
      <c r="I24" s="44"/>
      <c r="J24" s="45" t="str">
        <f>IFERROR(VLOOKUP(I24&amp;$D24,勤務時間!$B$2:$C$61,2,FALSE),"")</f>
        <v/>
      </c>
      <c r="K24" s="44"/>
      <c r="L24" s="45" t="str">
        <f>IFERROR(VLOOKUP(K24&amp;$D24,勤務時間!$B$2:$C$61,2,FALSE),"")</f>
        <v/>
      </c>
      <c r="M24" s="44"/>
      <c r="N24" s="45" t="str">
        <f>IFERROR(VLOOKUP(M24&amp;$D24,勤務時間!$B$2:$C$61,2,FALSE),"")</f>
        <v/>
      </c>
      <c r="O24" s="246"/>
      <c r="P24" s="247"/>
    </row>
    <row r="25" spans="2:16" ht="20.100000000000001" customHeight="1" x14ac:dyDescent="0.15">
      <c r="B25" s="42">
        <f t="shared" si="2"/>
        <v>45794</v>
      </c>
      <c r="C25" s="43" t="str">
        <f t="shared" si="1"/>
        <v>土</v>
      </c>
      <c r="D25" s="93" t="str">
        <f t="shared" si="0"/>
        <v>土曜日</v>
      </c>
      <c r="E25" s="44"/>
      <c r="F25" s="45" t="str">
        <f>IFERROR(VLOOKUP(E25&amp;$D25,勤務時間!$B$2:$C$61,2,FALSE),"")</f>
        <v/>
      </c>
      <c r="G25" s="44"/>
      <c r="H25" s="45" t="str">
        <f>IFERROR(VLOOKUP(G25&amp;$D25,勤務時間!$B$2:$C$61,2,FALSE),"")</f>
        <v/>
      </c>
      <c r="I25" s="44"/>
      <c r="J25" s="45" t="str">
        <f>IFERROR(VLOOKUP(I25&amp;$D25,勤務時間!$B$2:$C$61,2,FALSE),"")</f>
        <v/>
      </c>
      <c r="K25" s="44"/>
      <c r="L25" s="45" t="str">
        <f>IFERROR(VLOOKUP(K25&amp;$D25,勤務時間!$B$2:$C$61,2,FALSE),"")</f>
        <v/>
      </c>
      <c r="M25" s="44"/>
      <c r="N25" s="45" t="str">
        <f>IFERROR(VLOOKUP(M25&amp;$D25,勤務時間!$B$2:$C$61,2,FALSE),"")</f>
        <v/>
      </c>
      <c r="O25" s="246"/>
      <c r="P25" s="247"/>
    </row>
    <row r="26" spans="2:16" ht="20.100000000000001" customHeight="1" x14ac:dyDescent="0.15">
      <c r="B26" s="42">
        <f t="shared" si="2"/>
        <v>45795</v>
      </c>
      <c r="C26" s="43" t="str">
        <f t="shared" si="1"/>
        <v>日</v>
      </c>
      <c r="D26" s="93" t="str">
        <f t="shared" si="0"/>
        <v>　</v>
      </c>
      <c r="E26" s="44"/>
      <c r="F26" s="45" t="str">
        <f>IFERROR(VLOOKUP(E26&amp;$D26,勤務時間!$B$2:$C$61,2,FALSE),"")</f>
        <v/>
      </c>
      <c r="G26" s="44"/>
      <c r="H26" s="45" t="str">
        <f>IFERROR(VLOOKUP(G26&amp;$D26,勤務時間!$B$2:$C$61,2,FALSE),"")</f>
        <v/>
      </c>
      <c r="I26" s="44"/>
      <c r="J26" s="45" t="str">
        <f>IFERROR(VLOOKUP(I26&amp;$D26,勤務時間!$B$2:$C$61,2,FALSE),"")</f>
        <v/>
      </c>
      <c r="K26" s="44"/>
      <c r="L26" s="45" t="str">
        <f>IFERROR(VLOOKUP(K26&amp;$D26,勤務時間!$B$2:$C$61,2,FALSE),"")</f>
        <v/>
      </c>
      <c r="M26" s="44"/>
      <c r="N26" s="45" t="str">
        <f>IFERROR(VLOOKUP(M26&amp;$D26,勤務時間!$B$2:$C$61,2,FALSE),"")</f>
        <v/>
      </c>
      <c r="O26" s="246"/>
      <c r="P26" s="247"/>
    </row>
    <row r="27" spans="2:16" ht="20.100000000000001" customHeight="1" x14ac:dyDescent="0.15">
      <c r="B27" s="42">
        <f t="shared" si="2"/>
        <v>45796</v>
      </c>
      <c r="C27" s="43" t="str">
        <f t="shared" si="1"/>
        <v>月</v>
      </c>
      <c r="D27" s="93" t="str">
        <f t="shared" si="0"/>
        <v>平日</v>
      </c>
      <c r="E27" s="44"/>
      <c r="F27" s="45" t="str">
        <f>IFERROR(VLOOKUP(E27&amp;$D27,勤務時間!$B$2:$C$61,2,FALSE),"")</f>
        <v/>
      </c>
      <c r="G27" s="44"/>
      <c r="H27" s="45" t="str">
        <f>IFERROR(VLOOKUP(G27&amp;$D27,勤務時間!$B$2:$C$61,2,FALSE),"")</f>
        <v/>
      </c>
      <c r="I27" s="44"/>
      <c r="J27" s="45" t="str">
        <f>IFERROR(VLOOKUP(I27&amp;$D27,勤務時間!$B$2:$C$61,2,FALSE),"")</f>
        <v/>
      </c>
      <c r="K27" s="44"/>
      <c r="L27" s="45" t="str">
        <f>IFERROR(VLOOKUP(K27&amp;$D27,勤務時間!$B$2:$C$61,2,FALSE),"")</f>
        <v/>
      </c>
      <c r="M27" s="44"/>
      <c r="N27" s="45" t="str">
        <f>IFERROR(VLOOKUP(M27&amp;$D27,勤務時間!$B$2:$C$61,2,FALSE),"")</f>
        <v/>
      </c>
      <c r="O27" s="246"/>
      <c r="P27" s="247"/>
    </row>
    <row r="28" spans="2:16" ht="20.100000000000001" customHeight="1" x14ac:dyDescent="0.15">
      <c r="B28" s="42">
        <f t="shared" si="2"/>
        <v>45797</v>
      </c>
      <c r="C28" s="43" t="str">
        <f t="shared" si="1"/>
        <v>火</v>
      </c>
      <c r="D28" s="93" t="str">
        <f t="shared" si="0"/>
        <v>平日</v>
      </c>
      <c r="E28" s="44"/>
      <c r="F28" s="45" t="str">
        <f>IFERROR(VLOOKUP(E28&amp;$D28,勤務時間!$B$2:$C$61,2,FALSE),"")</f>
        <v/>
      </c>
      <c r="G28" s="44"/>
      <c r="H28" s="45" t="str">
        <f>IFERROR(VLOOKUP(G28&amp;$D28,勤務時間!$B$2:$C$61,2,FALSE),"")</f>
        <v/>
      </c>
      <c r="I28" s="44"/>
      <c r="J28" s="45" t="str">
        <f>IFERROR(VLOOKUP(I28&amp;$D28,勤務時間!$B$2:$C$61,2,FALSE),"")</f>
        <v/>
      </c>
      <c r="K28" s="44"/>
      <c r="L28" s="45" t="str">
        <f>IFERROR(VLOOKUP(K28&amp;$D28,勤務時間!$B$2:$C$61,2,FALSE),"")</f>
        <v/>
      </c>
      <c r="M28" s="44"/>
      <c r="N28" s="45" t="str">
        <f>IFERROR(VLOOKUP(M28&amp;$D28,勤務時間!$B$2:$C$61,2,FALSE),"")</f>
        <v/>
      </c>
      <c r="O28" s="246"/>
      <c r="P28" s="247"/>
    </row>
    <row r="29" spans="2:16" ht="20.100000000000001" customHeight="1" x14ac:dyDescent="0.15">
      <c r="B29" s="42">
        <f t="shared" si="2"/>
        <v>45798</v>
      </c>
      <c r="C29" s="43" t="str">
        <f t="shared" si="1"/>
        <v>水</v>
      </c>
      <c r="D29" s="93" t="str">
        <f t="shared" si="0"/>
        <v>平日</v>
      </c>
      <c r="E29" s="44"/>
      <c r="F29" s="45" t="str">
        <f>IFERROR(VLOOKUP(E29&amp;$D29,勤務時間!$B$2:$C$61,2,FALSE),"")</f>
        <v/>
      </c>
      <c r="G29" s="44"/>
      <c r="H29" s="45" t="str">
        <f>IFERROR(VLOOKUP(G29&amp;$D29,勤務時間!$B$2:$C$61,2,FALSE),"")</f>
        <v/>
      </c>
      <c r="I29" s="44"/>
      <c r="J29" s="45" t="str">
        <f>IFERROR(VLOOKUP(I29&amp;$D29,勤務時間!$B$2:$C$61,2,FALSE),"")</f>
        <v/>
      </c>
      <c r="K29" s="44"/>
      <c r="L29" s="45" t="str">
        <f>IFERROR(VLOOKUP(K29&amp;$D29,勤務時間!$B$2:$C$61,2,FALSE),"")</f>
        <v/>
      </c>
      <c r="M29" s="44"/>
      <c r="N29" s="45" t="str">
        <f>IFERROR(VLOOKUP(M29&amp;$D29,勤務時間!$B$2:$C$61,2,FALSE),"")</f>
        <v/>
      </c>
      <c r="O29" s="246"/>
      <c r="P29" s="247"/>
    </row>
    <row r="30" spans="2:16" ht="20.100000000000001" customHeight="1" x14ac:dyDescent="0.15">
      <c r="B30" s="42">
        <f t="shared" si="2"/>
        <v>45799</v>
      </c>
      <c r="C30" s="43" t="str">
        <f t="shared" si="1"/>
        <v>木</v>
      </c>
      <c r="D30" s="93" t="str">
        <f t="shared" si="0"/>
        <v>平日</v>
      </c>
      <c r="E30" s="44"/>
      <c r="F30" s="45" t="str">
        <f>IFERROR(VLOOKUP(E30&amp;$D30,勤務時間!$B$2:$C$61,2,FALSE),"")</f>
        <v/>
      </c>
      <c r="G30" s="44"/>
      <c r="H30" s="45" t="str">
        <f>IFERROR(VLOOKUP(G30&amp;$D30,勤務時間!$B$2:$C$61,2,FALSE),"")</f>
        <v/>
      </c>
      <c r="I30" s="44"/>
      <c r="J30" s="45" t="str">
        <f>IFERROR(VLOOKUP(I30&amp;$D30,勤務時間!$B$2:$C$61,2,FALSE),"")</f>
        <v/>
      </c>
      <c r="K30" s="44"/>
      <c r="L30" s="45" t="str">
        <f>IFERROR(VLOOKUP(K30&amp;$D30,勤務時間!$B$2:$C$61,2,FALSE),"")</f>
        <v/>
      </c>
      <c r="M30" s="44"/>
      <c r="N30" s="45" t="str">
        <f>IFERROR(VLOOKUP(M30&amp;$D30,勤務時間!$B$2:$C$61,2,FALSE),"")</f>
        <v/>
      </c>
      <c r="O30" s="246"/>
      <c r="P30" s="247"/>
    </row>
    <row r="31" spans="2:16" ht="20.100000000000001" customHeight="1" x14ac:dyDescent="0.15">
      <c r="B31" s="42">
        <f t="shared" si="2"/>
        <v>45800</v>
      </c>
      <c r="C31" s="43" t="str">
        <f t="shared" si="1"/>
        <v>金</v>
      </c>
      <c r="D31" s="93" t="str">
        <f t="shared" si="0"/>
        <v>平日</v>
      </c>
      <c r="E31" s="44"/>
      <c r="F31" s="45" t="str">
        <f>IFERROR(VLOOKUP(E31&amp;$D31,勤務時間!$B$2:$C$61,2,FALSE),"")</f>
        <v/>
      </c>
      <c r="G31" s="44"/>
      <c r="H31" s="45" t="str">
        <f>IFERROR(VLOOKUP(G31&amp;$D31,勤務時間!$B$2:$C$61,2,FALSE),"")</f>
        <v/>
      </c>
      <c r="I31" s="44"/>
      <c r="J31" s="45" t="str">
        <f>IFERROR(VLOOKUP(I31&amp;$D31,勤務時間!$B$2:$C$61,2,FALSE),"")</f>
        <v/>
      </c>
      <c r="K31" s="44"/>
      <c r="L31" s="45" t="str">
        <f>IFERROR(VLOOKUP(K31&amp;$D31,勤務時間!$B$2:$C$61,2,FALSE),"")</f>
        <v/>
      </c>
      <c r="M31" s="44"/>
      <c r="N31" s="45" t="str">
        <f>IFERROR(VLOOKUP(M31&amp;$D31,勤務時間!$B$2:$C$61,2,FALSE),"")</f>
        <v/>
      </c>
      <c r="O31" s="246"/>
      <c r="P31" s="247"/>
    </row>
    <row r="32" spans="2:16" ht="20.100000000000001" customHeight="1" x14ac:dyDescent="0.15">
      <c r="B32" s="42">
        <f t="shared" si="2"/>
        <v>45801</v>
      </c>
      <c r="C32" s="43" t="str">
        <f t="shared" si="1"/>
        <v>土</v>
      </c>
      <c r="D32" s="93" t="str">
        <f t="shared" si="0"/>
        <v>土曜日</v>
      </c>
      <c r="E32" s="44"/>
      <c r="F32" s="45" t="str">
        <f>IFERROR(VLOOKUP(E32&amp;$D32,勤務時間!$B$2:$C$61,2,FALSE),"")</f>
        <v/>
      </c>
      <c r="G32" s="44"/>
      <c r="H32" s="45" t="str">
        <f>IFERROR(VLOOKUP(G32&amp;$D32,勤務時間!$B$2:$C$61,2,FALSE),"")</f>
        <v/>
      </c>
      <c r="I32" s="44"/>
      <c r="J32" s="45" t="str">
        <f>IFERROR(VLOOKUP(I32&amp;$D32,勤務時間!$B$2:$C$61,2,FALSE),"")</f>
        <v/>
      </c>
      <c r="K32" s="44"/>
      <c r="L32" s="45" t="str">
        <f>IFERROR(VLOOKUP(K32&amp;$D32,勤務時間!$B$2:$C$61,2,FALSE),"")</f>
        <v/>
      </c>
      <c r="M32" s="44"/>
      <c r="N32" s="45" t="str">
        <f>IFERROR(VLOOKUP(M32&amp;$D32,勤務時間!$B$2:$C$61,2,FALSE),"")</f>
        <v/>
      </c>
      <c r="O32" s="246"/>
      <c r="P32" s="247"/>
    </row>
    <row r="33" spans="2:16" ht="20.100000000000001" customHeight="1" x14ac:dyDescent="0.15">
      <c r="B33" s="42">
        <f t="shared" si="2"/>
        <v>45802</v>
      </c>
      <c r="C33" s="43" t="str">
        <f t="shared" si="1"/>
        <v>日</v>
      </c>
      <c r="D33" s="93" t="str">
        <f t="shared" si="0"/>
        <v>　</v>
      </c>
      <c r="E33" s="44"/>
      <c r="F33" s="45" t="str">
        <f>IFERROR(VLOOKUP(E33&amp;$D33,勤務時間!$B$2:$C$61,2,FALSE),"")</f>
        <v/>
      </c>
      <c r="G33" s="44"/>
      <c r="H33" s="45" t="str">
        <f>IFERROR(VLOOKUP(G33&amp;$D33,勤務時間!$B$2:$C$61,2,FALSE),"")</f>
        <v/>
      </c>
      <c r="I33" s="44"/>
      <c r="J33" s="45" t="str">
        <f>IFERROR(VLOOKUP(I33&amp;$D33,勤務時間!$B$2:$C$61,2,FALSE),"")</f>
        <v/>
      </c>
      <c r="K33" s="44"/>
      <c r="L33" s="45" t="str">
        <f>IFERROR(VLOOKUP(K33&amp;$D33,勤務時間!$B$2:$C$61,2,FALSE),"")</f>
        <v/>
      </c>
      <c r="M33" s="44"/>
      <c r="N33" s="45" t="str">
        <f>IFERROR(VLOOKUP(M33&amp;$D33,勤務時間!$B$2:$C$61,2,FALSE),"")</f>
        <v/>
      </c>
      <c r="O33" s="246"/>
      <c r="P33" s="247"/>
    </row>
    <row r="34" spans="2:16" ht="20.100000000000001" customHeight="1" x14ac:dyDescent="0.15">
      <c r="B34" s="42">
        <f t="shared" si="2"/>
        <v>45803</v>
      </c>
      <c r="C34" s="43" t="str">
        <f t="shared" si="1"/>
        <v>月</v>
      </c>
      <c r="D34" s="93" t="str">
        <f t="shared" si="0"/>
        <v>平日</v>
      </c>
      <c r="E34" s="44"/>
      <c r="F34" s="45" t="str">
        <f>IFERROR(VLOOKUP(E34&amp;$D34,勤務時間!$B$2:$C$61,2,FALSE),"")</f>
        <v/>
      </c>
      <c r="G34" s="44"/>
      <c r="H34" s="45" t="str">
        <f>IFERROR(VLOOKUP(G34&amp;$D34,勤務時間!$B$2:$C$61,2,FALSE),"")</f>
        <v/>
      </c>
      <c r="I34" s="44"/>
      <c r="J34" s="45" t="str">
        <f>IFERROR(VLOOKUP(I34&amp;$D34,勤務時間!$B$2:$C$61,2,FALSE),"")</f>
        <v/>
      </c>
      <c r="K34" s="44"/>
      <c r="L34" s="45" t="str">
        <f>IFERROR(VLOOKUP(K34&amp;$D34,勤務時間!$B$2:$C$61,2,FALSE),"")</f>
        <v/>
      </c>
      <c r="M34" s="44"/>
      <c r="N34" s="45" t="str">
        <f>IFERROR(VLOOKUP(M34&amp;$D34,勤務時間!$B$2:$C$61,2,FALSE),"")</f>
        <v/>
      </c>
      <c r="O34" s="246"/>
      <c r="P34" s="247"/>
    </row>
    <row r="35" spans="2:16" ht="20.100000000000001" customHeight="1" x14ac:dyDescent="0.15">
      <c r="B35" s="42">
        <f t="shared" si="2"/>
        <v>45804</v>
      </c>
      <c r="C35" s="43" t="str">
        <f t="shared" si="1"/>
        <v>火</v>
      </c>
      <c r="D35" s="93" t="str">
        <f t="shared" si="0"/>
        <v>平日</v>
      </c>
      <c r="E35" s="44"/>
      <c r="F35" s="45" t="str">
        <f>IFERROR(VLOOKUP(E35&amp;$D35,勤務時間!$B$2:$C$61,2,FALSE),"")</f>
        <v/>
      </c>
      <c r="G35" s="44"/>
      <c r="H35" s="45" t="str">
        <f>IFERROR(VLOOKUP(G35&amp;$D35,勤務時間!$B$2:$C$61,2,FALSE),"")</f>
        <v/>
      </c>
      <c r="I35" s="44"/>
      <c r="J35" s="45" t="str">
        <f>IFERROR(VLOOKUP(I35&amp;$D35,勤務時間!$B$2:$C$61,2,FALSE),"")</f>
        <v/>
      </c>
      <c r="K35" s="44"/>
      <c r="L35" s="45" t="str">
        <f>IFERROR(VLOOKUP(K35&amp;$D35,勤務時間!$B$2:$C$61,2,FALSE),"")</f>
        <v/>
      </c>
      <c r="M35" s="44"/>
      <c r="N35" s="45" t="str">
        <f>IFERROR(VLOOKUP(M35&amp;$D35,勤務時間!$B$2:$C$61,2,FALSE),"")</f>
        <v/>
      </c>
      <c r="O35" s="246"/>
      <c r="P35" s="247"/>
    </row>
    <row r="36" spans="2:16" ht="20.100000000000001" customHeight="1" x14ac:dyDescent="0.15">
      <c r="B36" s="42">
        <f t="shared" si="2"/>
        <v>45805</v>
      </c>
      <c r="C36" s="43" t="str">
        <f t="shared" si="1"/>
        <v>水</v>
      </c>
      <c r="D36" s="93" t="str">
        <f t="shared" si="0"/>
        <v>平日</v>
      </c>
      <c r="E36" s="44"/>
      <c r="F36" s="45" t="str">
        <f>IFERROR(VLOOKUP(E36&amp;$D36,勤務時間!$B$2:$C$61,2,FALSE),"")</f>
        <v/>
      </c>
      <c r="G36" s="44"/>
      <c r="H36" s="45" t="str">
        <f>IFERROR(VLOOKUP(G36&amp;$D36,勤務時間!$B$2:$C$61,2,FALSE),"")</f>
        <v/>
      </c>
      <c r="I36" s="44"/>
      <c r="J36" s="45" t="str">
        <f>IFERROR(VLOOKUP(I36&amp;$D36,勤務時間!$B$2:$C$61,2,FALSE),"")</f>
        <v/>
      </c>
      <c r="K36" s="44"/>
      <c r="L36" s="45" t="str">
        <f>IFERROR(VLOOKUP(K36&amp;$D36,勤務時間!$B$2:$C$61,2,FALSE),"")</f>
        <v/>
      </c>
      <c r="M36" s="44"/>
      <c r="N36" s="45" t="str">
        <f>IFERROR(VLOOKUP(M36&amp;$D36,勤務時間!$B$2:$C$61,2,FALSE),"")</f>
        <v/>
      </c>
      <c r="O36" s="246"/>
      <c r="P36" s="247"/>
    </row>
    <row r="37" spans="2:16" ht="20.100000000000001" customHeight="1" x14ac:dyDescent="0.15">
      <c r="B37" s="42">
        <f t="shared" si="2"/>
        <v>45806</v>
      </c>
      <c r="C37" s="43" t="str">
        <f t="shared" si="1"/>
        <v>木</v>
      </c>
      <c r="D37" s="93" t="str">
        <f t="shared" si="0"/>
        <v>平日</v>
      </c>
      <c r="E37" s="44"/>
      <c r="F37" s="45" t="str">
        <f>IFERROR(VLOOKUP(E37&amp;$D37,勤務時間!$B$2:$C$61,2,FALSE),"")</f>
        <v/>
      </c>
      <c r="G37" s="44"/>
      <c r="H37" s="45" t="str">
        <f>IFERROR(VLOOKUP(G37&amp;$D37,勤務時間!$B$2:$C$61,2,FALSE),"")</f>
        <v/>
      </c>
      <c r="I37" s="44"/>
      <c r="J37" s="45" t="str">
        <f>IFERROR(VLOOKUP(I37&amp;$D37,勤務時間!$B$2:$C$61,2,FALSE),"")</f>
        <v/>
      </c>
      <c r="K37" s="44"/>
      <c r="L37" s="45" t="str">
        <f>IFERROR(VLOOKUP(K37&amp;$D37,勤務時間!$B$2:$C$61,2,FALSE),"")</f>
        <v/>
      </c>
      <c r="M37" s="44"/>
      <c r="N37" s="45" t="str">
        <f>IFERROR(VLOOKUP(M37&amp;$D37,勤務時間!$B$2:$C$61,2,FALSE),"")</f>
        <v/>
      </c>
      <c r="O37" s="246"/>
      <c r="P37" s="247"/>
    </row>
    <row r="38" spans="2:16" ht="20.100000000000001" customHeight="1" x14ac:dyDescent="0.15">
      <c r="B38" s="42">
        <f t="shared" si="2"/>
        <v>45807</v>
      </c>
      <c r="C38" s="43" t="str">
        <f t="shared" si="1"/>
        <v>金</v>
      </c>
      <c r="D38" s="93" t="str">
        <f t="shared" si="0"/>
        <v>平日</v>
      </c>
      <c r="E38" s="44"/>
      <c r="F38" s="45" t="str">
        <f>IFERROR(VLOOKUP(E38&amp;$D38,勤務時間!$B$2:$C$61,2,FALSE),"")</f>
        <v/>
      </c>
      <c r="G38" s="44"/>
      <c r="H38" s="45" t="str">
        <f>IFERROR(VLOOKUP(G38&amp;$D38,勤務時間!$B$2:$C$61,2,FALSE),"")</f>
        <v/>
      </c>
      <c r="I38" s="44"/>
      <c r="J38" s="45" t="str">
        <f>IFERROR(VLOOKUP(I38&amp;$D38,勤務時間!$B$2:$C$61,2,FALSE),"")</f>
        <v/>
      </c>
      <c r="K38" s="44"/>
      <c r="L38" s="45" t="str">
        <f>IFERROR(VLOOKUP(K38&amp;$D38,勤務時間!$B$2:$C$61,2,FALSE),"")</f>
        <v/>
      </c>
      <c r="M38" s="44"/>
      <c r="N38" s="45" t="str">
        <f>IFERROR(VLOOKUP(M38&amp;$D38,勤務時間!$B$2:$C$61,2,FALSE),"")</f>
        <v/>
      </c>
      <c r="O38" s="246"/>
      <c r="P38" s="247"/>
    </row>
    <row r="39" spans="2:16" ht="20.100000000000001" customHeight="1" x14ac:dyDescent="0.15">
      <c r="B39" s="42">
        <f t="shared" ref="B39" si="3">B38+1</f>
        <v>45808</v>
      </c>
      <c r="C39" s="43" t="str">
        <f t="shared" ref="C39" si="4">IF(B39="","",TEXT(B39,"aaa"))</f>
        <v>土</v>
      </c>
      <c r="D39" s="93" t="str">
        <f t="shared" ref="D39" si="5">IF(C39="月","平日",IF(C39="火","平日",IF(C39="水","平日",IF(C39="木","平日",IF(C39="金","平日",IF(C39="土","土曜日",IF(C39="日","長期休暇","")))))))</f>
        <v>土曜日</v>
      </c>
      <c r="E39" s="48"/>
      <c r="F39" s="49" t="str">
        <f>IFERROR(VLOOKUP(E39&amp;$D39,勤務時間!$B$2:$C$61,2,FALSE),"")</f>
        <v/>
      </c>
      <c r="G39" s="48"/>
      <c r="H39" s="49" t="str">
        <f>IFERROR(VLOOKUP(G39&amp;$D39,勤務時間!$B$2:$C$61,2,FALSE),"")</f>
        <v/>
      </c>
      <c r="I39" s="48"/>
      <c r="J39" s="49" t="str">
        <f>IFERROR(VLOOKUP(I39&amp;$D39,勤務時間!$B$2:$C$61,2,FALSE),"")</f>
        <v/>
      </c>
      <c r="K39" s="48"/>
      <c r="L39" s="49" t="str">
        <f>IFERROR(VLOOKUP(K39&amp;$D39,勤務時間!$B$2:$C$61,2,FALSE),"")</f>
        <v/>
      </c>
      <c r="M39" s="48"/>
      <c r="N39" s="49" t="str">
        <f>IFERROR(VLOOKUP(M39&amp;$D39,勤務時間!$B$2:$C$61,2,FALSE),"")</f>
        <v/>
      </c>
      <c r="O39" s="271"/>
      <c r="P39" s="272"/>
    </row>
    <row r="40" spans="2:16" ht="24" customHeight="1" x14ac:dyDescent="0.15">
      <c r="B40" s="228" t="s">
        <v>34</v>
      </c>
      <c r="C40" s="248"/>
      <c r="D40" s="229"/>
      <c r="E40" s="240">
        <f>COUNTIF(E9:E39,"A")+COUNTIF(E9:E39,"B")+COUNTIF(E9:E39,"C")+COUNTIF(E9:E39,"D")+COUNTIF(E9:E39,"E")+COUNTIF(E9:E39,"F")+COUNTIF(E9:E39,"G")+COUNTIF(E9:E39,"H")+COUNTIF(E9:E39,"I")+COUNTIF(E9:E39,"J")+COUNTIF(E9:E39,"K")+COUNTIF(E9:E39,"L")+COUNTIF(E9:E39,"M")+COUNTIF(E9:E39,"N")+COUNTIF(E9:E39,"O")+COUNTIF(E9:E39,"P")+COUNTIF(E9:E39,"Q")+COUNTIF(E9:E39,"R")+COUNTIF(E9:E39,"S")+COUNTIF(E9:E39,"T")+COUNTIF(E9:E39,"U")+COUNTIF(E9:E39,"V")+COUNTIF(E9:E39,"W")</f>
        <v>0</v>
      </c>
      <c r="F40" s="241"/>
      <c r="G40" s="240">
        <f>COUNTIF(G9:G39,"A")+COUNTIF(G9:G39,"B")+COUNTIF(G9:G39,"C")+COUNTIF(G9:G39,"D")+COUNTIF(G9:G39,"E")+COUNTIF(G9:G39,"F")+COUNTIF(G9:G39,"G")+COUNTIF(G9:G39,"H")+COUNTIF(G9:G39,"I")+COUNTIF(G9:G39,"J")+COUNTIF(G9:G39,"K")+COUNTIF(G9:G39,"L")+COUNTIF(G9:G39,"M")+COUNTIF(G9:G39,"N")+COUNTIF(G9:G39,"O")+COUNTIF(G9:G39,"P")+COUNTIF(G9:G39,"Q")+COUNTIF(G9:G39,"R")+COUNTIF(G9:G39,"S")+COUNTIF(G9:G39,"T")+COUNTIF(G9:G39,"U")+COUNTIF(G9:G39,"V")+COUNTIF(G9:G39,"W")</f>
        <v>0</v>
      </c>
      <c r="H40" s="241"/>
      <c r="I40" s="240">
        <f>COUNTIF(I9:I39,"A")+COUNTIF(I9:I39,"B")+COUNTIF(I9:I39,"C")+COUNTIF(I9:I39,"D")+COUNTIF(I9:I39,"E")+COUNTIF(I9:I39,"F")+COUNTIF(I9:I39,"G")+COUNTIF(I9:I39,"H")+COUNTIF(I9:I39,"I")+COUNTIF(I9:I39,"J")+COUNTIF(I9:I39,"K")+COUNTIF(I9:I39,"L")+COUNTIF(I9:I39,"M")+COUNTIF(I9:I39,"N")+COUNTIF(I9:I39,"O")+COUNTIF(I9:I39,"P")+COUNTIF(I9:I39,"Q")+COUNTIF(I9:I39,"R")+COUNTIF(I9:I39,"S")+COUNTIF(I9:I39,"T")+COUNTIF(I9:I39,"U")+COUNTIF(I9:I39,"V")+COUNTIF(I9:I39,"W")</f>
        <v>0</v>
      </c>
      <c r="J40" s="241"/>
      <c r="K40" s="240">
        <f t="shared" ref="K40" si="6">COUNTIF(K9:K39,"A")+COUNTIF(K9:K39,"B")+COUNTIF(K9:K39,"C")+COUNTIF(K9:K39,"D")+COUNTIF(K9:K39,"E")+COUNTIF(K9:K39,"F")+COUNTIF(K9:K39,"G")+COUNTIF(K9:K39,"H")+COUNTIF(K9:K39,"I")+COUNTIF(K9:K39,"J")+COUNTIF(K9:K39,"K")+COUNTIF(K9:K39,"L")+COUNTIF(K9:K39,"M")+COUNTIF(K9:K39,"N")+COUNTIF(K9:K39,"O")+COUNTIF(K9:K39,"P")+COUNTIF(K9:K39,"Q")+COUNTIF(K9:K39,"R")+COUNTIF(K9:K39,"S")+COUNTIF(K9:K39,"T")+COUNTIF(K9:K39,"U")+COUNTIF(K9:K39,"V")+COUNTIF(K9:K39,"W")</f>
        <v>0</v>
      </c>
      <c r="L40" s="241"/>
      <c r="M40" s="240">
        <f>COUNTIF(M9:M39,"A")+COUNTIF(M9:M39,"B")+COUNTIF(M9:M39,"C")+COUNTIF(M9:M39,"D")+COUNTIF(M9:M39,"E")+COUNTIF(M9:M39,"F")+COUNTIF(M9:M39,"G")+COUNTIF(M9:M39,"H")+COUNTIF(M9:M39,"I")+COUNTIF(M9:M39,"J")+COUNTIF(M9:M39,"K")+COUNTIF(M9:M39,"L")+COUNTIF(M9:M39,"M")+COUNTIF(M9:M39,"N")+COUNTIF(M9:M39,"O")+COUNTIF(M9:M39,"P")+COUNTIF(M9:M39,"Q")+COUNTIF(M9:M39,"R")+COUNTIF(M9:M39,"S")+COUNTIF(M9:M39,"T")+COUNTIF(M9:M39,"U")+COUNTIF(M9:M39,"V")+COUNTIF(M9:M39,"W")</f>
        <v>0</v>
      </c>
      <c r="N40" s="241"/>
      <c r="O40" s="232"/>
      <c r="P40" s="233"/>
    </row>
    <row r="41" spans="2:16" ht="28.5" customHeight="1" x14ac:dyDescent="0.15">
      <c r="B41" s="223" t="s">
        <v>147</v>
      </c>
      <c r="C41" s="226"/>
      <c r="D41" s="227"/>
      <c r="E41" s="219" t="str">
        <f>IF(SUM(F9:F39)=0,"",(SUM(F9:F39)))</f>
        <v/>
      </c>
      <c r="F41" s="220"/>
      <c r="G41" s="219" t="str">
        <f>IF(SUM(H9:H39)=0,"",(SUM(H9:H39)))</f>
        <v/>
      </c>
      <c r="H41" s="220"/>
      <c r="I41" s="219" t="str">
        <f>IF(SUM(J9:J39)=0,"",(SUM(J9:J39)))</f>
        <v/>
      </c>
      <c r="J41" s="220"/>
      <c r="K41" s="219" t="str">
        <f>IF(SUM(L9:L39)=0,"",(SUM(L9:L39)))</f>
        <v/>
      </c>
      <c r="L41" s="220"/>
      <c r="M41" s="219" t="str">
        <f>IF(SUM(N9:N39)=0,"",(SUM(N9:N39)))</f>
        <v/>
      </c>
      <c r="N41" s="220"/>
      <c r="O41" s="221"/>
      <c r="P41" s="222"/>
    </row>
    <row r="42" spans="2:16" ht="28.5" customHeight="1" x14ac:dyDescent="0.15">
      <c r="B42" s="223" t="s">
        <v>148</v>
      </c>
      <c r="C42" s="224"/>
      <c r="D42" s="225"/>
      <c r="E42" s="228" t="str">
        <f>IFERROR(IF(E41*24&gt;$I$4*$O$4*0.8,"〇","×"),"")</f>
        <v/>
      </c>
      <c r="F42" s="229"/>
      <c r="G42" s="228" t="str">
        <f>IFERROR(IF(G41*24&gt;$I$4*$O$4*0.8,"〇","×"),"")</f>
        <v/>
      </c>
      <c r="H42" s="229"/>
      <c r="I42" s="228" t="str">
        <f>IFERROR(IF(I41*24&gt;$I$4*$O$4*0.8,"〇","×"),"")</f>
        <v/>
      </c>
      <c r="J42" s="229"/>
      <c r="K42" s="228" t="str">
        <f>IFERROR(IF(K41*24&gt;$I$4*$O$4*0.8,"〇","×"),"")</f>
        <v/>
      </c>
      <c r="L42" s="229"/>
      <c r="M42" s="228" t="str">
        <f>IFERROR(IF(M41*24&gt;$I$4*$O$4*0.8,"〇","×"),"")</f>
        <v/>
      </c>
      <c r="N42" s="229"/>
      <c r="O42" s="230"/>
      <c r="P42" s="231"/>
    </row>
    <row r="43" spans="2:16" ht="10.5" customHeight="1" x14ac:dyDescent="0.15"/>
    <row r="44" spans="2:16" x14ac:dyDescent="0.15">
      <c r="E44" s="124"/>
    </row>
    <row r="45" spans="2:16" x14ac:dyDescent="0.15">
      <c r="E45" s="50"/>
      <c r="F45" s="51"/>
      <c r="G45" s="51"/>
      <c r="H45" s="51"/>
      <c r="I45" s="51"/>
      <c r="J45" s="51"/>
      <c r="K45" s="51"/>
      <c r="L45" s="51"/>
      <c r="M45" s="51"/>
      <c r="N45" s="51"/>
    </row>
    <row r="46" spans="2:16" x14ac:dyDescent="0.15">
      <c r="E46" s="50"/>
      <c r="F46" s="51"/>
      <c r="G46" s="51"/>
      <c r="H46" s="51"/>
      <c r="I46" s="51"/>
      <c r="J46" s="51"/>
      <c r="K46" s="51"/>
      <c r="L46" s="51"/>
      <c r="M46" s="51"/>
      <c r="N46" s="51"/>
    </row>
    <row r="47" spans="2:16" x14ac:dyDescent="0.15">
      <c r="E47" s="50"/>
      <c r="F47" s="51"/>
      <c r="G47" s="51"/>
      <c r="H47" s="51"/>
      <c r="I47" s="51"/>
      <c r="J47" s="51"/>
      <c r="K47" s="51"/>
      <c r="L47" s="51"/>
      <c r="M47" s="51"/>
      <c r="N47" s="51"/>
    </row>
  </sheetData>
  <mergeCells count="71">
    <mergeCell ref="K1:L1"/>
    <mergeCell ref="B2:P2"/>
    <mergeCell ref="F4:H4"/>
    <mergeCell ref="I4:J4"/>
    <mergeCell ref="K4:N4"/>
    <mergeCell ref="O4:P4"/>
    <mergeCell ref="B6:C8"/>
    <mergeCell ref="D6:D8"/>
    <mergeCell ref="E6:F6"/>
    <mergeCell ref="G6:H6"/>
    <mergeCell ref="I6:J6"/>
    <mergeCell ref="O14:P14"/>
    <mergeCell ref="M6:N6"/>
    <mergeCell ref="O6:P8"/>
    <mergeCell ref="E7:F7"/>
    <mergeCell ref="G7:H7"/>
    <mergeCell ref="I7:J7"/>
    <mergeCell ref="K7:L7"/>
    <mergeCell ref="M7:N7"/>
    <mergeCell ref="K6:L6"/>
    <mergeCell ref="O9:P9"/>
    <mergeCell ref="O10:P10"/>
    <mergeCell ref="O11:P11"/>
    <mergeCell ref="O12:P12"/>
    <mergeCell ref="O13:P13"/>
    <mergeCell ref="O26:P26"/>
    <mergeCell ref="O15:P15"/>
    <mergeCell ref="O16:P16"/>
    <mergeCell ref="O17:P17"/>
    <mergeCell ref="O18:P18"/>
    <mergeCell ref="O19:P19"/>
    <mergeCell ref="O20:P20"/>
    <mergeCell ref="O21:P21"/>
    <mergeCell ref="O22:P22"/>
    <mergeCell ref="O23:P23"/>
    <mergeCell ref="O24:P24"/>
    <mergeCell ref="O25:P25"/>
    <mergeCell ref="O38:P38"/>
    <mergeCell ref="O27:P27"/>
    <mergeCell ref="O28:P28"/>
    <mergeCell ref="O29:P29"/>
    <mergeCell ref="O30:P30"/>
    <mergeCell ref="O31:P31"/>
    <mergeCell ref="O32:P32"/>
    <mergeCell ref="O33:P33"/>
    <mergeCell ref="O34:P34"/>
    <mergeCell ref="O35:P35"/>
    <mergeCell ref="O36:P36"/>
    <mergeCell ref="O37:P37"/>
    <mergeCell ref="O39:P39"/>
    <mergeCell ref="B40:D40"/>
    <mergeCell ref="E40:F40"/>
    <mergeCell ref="G40:H40"/>
    <mergeCell ref="I40:J40"/>
    <mergeCell ref="K40:L40"/>
    <mergeCell ref="M40:N40"/>
    <mergeCell ref="O40:P40"/>
    <mergeCell ref="O41:P41"/>
    <mergeCell ref="B42:D42"/>
    <mergeCell ref="E42:F42"/>
    <mergeCell ref="G42:H42"/>
    <mergeCell ref="I42:J42"/>
    <mergeCell ref="K42:L42"/>
    <mergeCell ref="M42:N42"/>
    <mergeCell ref="O42:P42"/>
    <mergeCell ref="B41:D41"/>
    <mergeCell ref="E41:F41"/>
    <mergeCell ref="G41:H41"/>
    <mergeCell ref="I41:J41"/>
    <mergeCell ref="K41:L41"/>
    <mergeCell ref="M41:N41"/>
  </mergeCells>
  <phoneticPr fontId="1"/>
  <dataValidations count="1">
    <dataValidation type="list" allowBlank="1" showInputMessage="1" showErrorMessage="1" sqref="D9:D39">
      <formula1>"平日,土曜日,長期休暇,その他,　"</formula1>
    </dataValidation>
  </dataValidations>
  <pageMargins left="0.35433070866141736" right="0.35433070866141736" top="0.55118110236220474" bottom="0.35433070866141736"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シフト情報!$B$15:$B$29</xm:f>
          </x14:formula1>
          <xm:sqref>E9:E39 G9:G39 I9:I39 K9:K39 M9:M39</xm:sqref>
        </x14:dataValidation>
        <x14:dataValidation type="list" allowBlank="1" showInputMessage="1" showErrorMessage="1">
          <x14:formula1>
            <xm:f>OFFSET(職員情報!$C$6,0,0,COUNTA(職員情報!$C$6:$C$25),1)</xm:f>
          </x14:formula1>
          <xm:sqref>E6:N6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47"/>
  <sheetViews>
    <sheetView zoomScale="115" zoomScaleNormal="115" zoomScaleSheetLayoutView="85" workbookViewId="0">
      <selection activeCell="B2" sqref="B2:P2"/>
    </sheetView>
  </sheetViews>
  <sheetFormatPr defaultRowHeight="15" x14ac:dyDescent="0.15"/>
  <cols>
    <col min="1" max="1" width="3.25" style="35" customWidth="1"/>
    <col min="2" max="2" width="5.875" style="34" customWidth="1"/>
    <col min="3" max="3" width="3.375" style="35" bestFit="1" customWidth="1"/>
    <col min="4" max="4" width="5.625" style="35" customWidth="1"/>
    <col min="5" max="5" width="4.25" style="34" bestFit="1" customWidth="1"/>
    <col min="6" max="6" width="8.125" style="35" customWidth="1"/>
    <col min="7" max="7" width="4.25" style="35" bestFit="1" customWidth="1"/>
    <col min="8" max="8" width="8.125" style="35" customWidth="1"/>
    <col min="9" max="9" width="4.25" style="35" bestFit="1" customWidth="1"/>
    <col min="10" max="10" width="8.125" style="35" customWidth="1"/>
    <col min="11" max="11" width="4.25" style="35" bestFit="1" customWidth="1"/>
    <col min="12" max="12" width="8.125" style="35" customWidth="1"/>
    <col min="13" max="13" width="4.25" style="35" bestFit="1" customWidth="1"/>
    <col min="14" max="14" width="8.125" style="35" customWidth="1"/>
    <col min="15" max="15" width="6.375" style="35" customWidth="1"/>
    <col min="16" max="16" width="8.25" style="35" customWidth="1"/>
    <col min="17" max="16384" width="9" style="35"/>
  </cols>
  <sheetData>
    <row r="1" spans="2:16" ht="15.75" x14ac:dyDescent="0.15">
      <c r="K1" s="249" t="s">
        <v>20</v>
      </c>
      <c r="L1" s="249"/>
      <c r="M1" s="123">
        <v>7</v>
      </c>
      <c r="N1" s="59" t="s">
        <v>18</v>
      </c>
      <c r="O1" s="59">
        <v>6</v>
      </c>
      <c r="P1" s="36" t="s">
        <v>19</v>
      </c>
    </row>
    <row r="2" spans="2:16" ht="26.25" x14ac:dyDescent="0.15">
      <c r="B2" s="282" t="str">
        <f>'4月'!B2:P2</f>
        <v>○○児童クラブ　出勤簿（実績）</v>
      </c>
      <c r="C2" s="282"/>
      <c r="D2" s="282"/>
      <c r="E2" s="282"/>
      <c r="F2" s="282"/>
      <c r="G2" s="282"/>
      <c r="H2" s="282"/>
      <c r="I2" s="282"/>
      <c r="J2" s="282"/>
      <c r="K2" s="282"/>
      <c r="L2" s="282"/>
      <c r="M2" s="282"/>
      <c r="N2" s="282"/>
      <c r="O2" s="282"/>
      <c r="P2" s="282"/>
    </row>
    <row r="3" spans="2:16" ht="8.25" customHeight="1" x14ac:dyDescent="0.15">
      <c r="B3" s="99"/>
      <c r="C3" s="99"/>
      <c r="D3" s="99"/>
      <c r="E3" s="99"/>
      <c r="F3" s="99"/>
      <c r="G3" s="99"/>
      <c r="H3" s="99"/>
      <c r="I3" s="99"/>
      <c r="J3" s="99"/>
      <c r="K3" s="99"/>
      <c r="L3" s="99"/>
      <c r="M3" s="99"/>
      <c r="N3" s="99"/>
      <c r="O3" s="99"/>
      <c r="P3" s="99"/>
    </row>
    <row r="4" spans="2:16" ht="20.25" customHeight="1" x14ac:dyDescent="0.15">
      <c r="B4" s="37" t="s">
        <v>33</v>
      </c>
      <c r="C4" s="99"/>
      <c r="D4" s="99"/>
      <c r="E4" s="99"/>
      <c r="F4" s="253" t="s">
        <v>132</v>
      </c>
      <c r="G4" s="254"/>
      <c r="H4" s="255"/>
      <c r="I4" s="256"/>
      <c r="J4" s="257"/>
      <c r="K4" s="268" t="s">
        <v>124</v>
      </c>
      <c r="L4" s="269"/>
      <c r="M4" s="269"/>
      <c r="N4" s="270"/>
      <c r="O4" s="283">
        <f>'4月'!O4:P4</f>
        <v>0</v>
      </c>
      <c r="P4" s="284"/>
    </row>
    <row r="5" spans="2:16" ht="7.5" customHeight="1" x14ac:dyDescent="0.15"/>
    <row r="6" spans="2:16" ht="24.75" customHeight="1" x14ac:dyDescent="0.15">
      <c r="B6" s="234" t="s">
        <v>0</v>
      </c>
      <c r="C6" s="235"/>
      <c r="D6" s="250" t="s">
        <v>116</v>
      </c>
      <c r="E6" s="259"/>
      <c r="F6" s="259"/>
      <c r="G6" s="259"/>
      <c r="H6" s="259"/>
      <c r="I6" s="259"/>
      <c r="J6" s="259"/>
      <c r="K6" s="259"/>
      <c r="L6" s="259"/>
      <c r="M6" s="259"/>
      <c r="N6" s="259"/>
      <c r="O6" s="260" t="s">
        <v>114</v>
      </c>
      <c r="P6" s="261"/>
    </row>
    <row r="7" spans="2:16" ht="18" customHeight="1" x14ac:dyDescent="0.15">
      <c r="B7" s="236"/>
      <c r="C7" s="237"/>
      <c r="D7" s="251"/>
      <c r="E7" s="242" t="str">
        <f>IFERROR(VLOOKUP(E6,職員情報!$C$6:$D$25,2,FALSE),"")</f>
        <v/>
      </c>
      <c r="F7" s="243"/>
      <c r="G7" s="242" t="str">
        <f>IFERROR(VLOOKUP(G6,職員情報!$C$6:$D$25,2,FALSE),"")</f>
        <v/>
      </c>
      <c r="H7" s="243"/>
      <c r="I7" s="242" t="str">
        <f>IFERROR(VLOOKUP(I6,職員情報!$C$6:$D$25,2,FALSE),"")</f>
        <v/>
      </c>
      <c r="J7" s="243"/>
      <c r="K7" s="242" t="str">
        <f>IFERROR(VLOOKUP(K6,職員情報!$C$6:$D$25,2,FALSE),"")</f>
        <v/>
      </c>
      <c r="L7" s="243"/>
      <c r="M7" s="242" t="str">
        <f>IFERROR(VLOOKUP(M6,職員情報!$C$6:$D$25,2,FALSE),"")</f>
        <v/>
      </c>
      <c r="N7" s="243"/>
      <c r="O7" s="262"/>
      <c r="P7" s="263"/>
    </row>
    <row r="8" spans="2:16" ht="18" customHeight="1" x14ac:dyDescent="0.15">
      <c r="B8" s="238"/>
      <c r="C8" s="239"/>
      <c r="D8" s="252"/>
      <c r="E8" s="52" t="s">
        <v>4</v>
      </c>
      <c r="F8" s="125" t="s">
        <v>21</v>
      </c>
      <c r="G8" s="52" t="s">
        <v>4</v>
      </c>
      <c r="H8" s="125" t="s">
        <v>21</v>
      </c>
      <c r="I8" s="52" t="s">
        <v>4</v>
      </c>
      <c r="J8" s="125" t="s">
        <v>21</v>
      </c>
      <c r="K8" s="52" t="s">
        <v>4</v>
      </c>
      <c r="L8" s="125" t="s">
        <v>21</v>
      </c>
      <c r="M8" s="52" t="s">
        <v>4</v>
      </c>
      <c r="N8" s="125" t="s">
        <v>21</v>
      </c>
      <c r="O8" s="264"/>
      <c r="P8" s="265"/>
    </row>
    <row r="9" spans="2:16" ht="20.100000000000001" customHeight="1" x14ac:dyDescent="0.15">
      <c r="B9" s="39">
        <v>45809</v>
      </c>
      <c r="C9" s="53" t="str">
        <f>IF(B9="","",TEXT(B9,"aaa"))</f>
        <v>日</v>
      </c>
      <c r="D9" s="93" t="str">
        <f t="shared" ref="D9:D38" si="0">IF(C9="月","平日",IF(C9="火","平日",IF(C9="水","平日",IF(C9="木","平日",IF(C9="金","平日",IF(C9="土","土曜日",IF(C9="日","　","")))))))</f>
        <v>　</v>
      </c>
      <c r="E9" s="40"/>
      <c r="F9" s="41" t="str">
        <f>IFERROR(VLOOKUP(E9&amp;$D9,勤務時間!$B$2:$C$61,2,FALSE),"")</f>
        <v/>
      </c>
      <c r="G9" s="40"/>
      <c r="H9" s="41" t="str">
        <f>IFERROR(VLOOKUP(G9&amp;$D9,勤務時間!$B$2:$C$61,2,FALSE),"")</f>
        <v/>
      </c>
      <c r="I9" s="40"/>
      <c r="J9" s="41" t="str">
        <f>IFERROR(VLOOKUP(I9&amp;$D9,勤務時間!$B$2:$C$61,2,FALSE),"")</f>
        <v/>
      </c>
      <c r="K9" s="40"/>
      <c r="L9" s="41" t="str">
        <f>IFERROR(VLOOKUP(K9&amp;$D9,勤務時間!$B$2:$C$61,2,FALSE),"")</f>
        <v/>
      </c>
      <c r="M9" s="40"/>
      <c r="N9" s="41" t="str">
        <f>IFERROR(VLOOKUP(M9&amp;$D9,勤務時間!$B$2:$C$61,2,FALSE),"")</f>
        <v/>
      </c>
      <c r="O9" s="244"/>
      <c r="P9" s="245"/>
    </row>
    <row r="10" spans="2:16" ht="20.100000000000001" customHeight="1" x14ac:dyDescent="0.15">
      <c r="B10" s="42">
        <f>B9+1</f>
        <v>45810</v>
      </c>
      <c r="C10" s="43" t="str">
        <f t="shared" ref="C10:C38" si="1">IF(B10="","",TEXT(B10,"aaa"))</f>
        <v>月</v>
      </c>
      <c r="D10" s="93" t="str">
        <f t="shared" si="0"/>
        <v>平日</v>
      </c>
      <c r="E10" s="44"/>
      <c r="F10" s="41" t="str">
        <f>IFERROR(VLOOKUP(E10&amp;$D10,勤務時間!$B$2:$C$61,2,FALSE),"")</f>
        <v/>
      </c>
      <c r="G10" s="44"/>
      <c r="H10" s="41" t="str">
        <f>IFERROR(VLOOKUP(G10&amp;$D10,勤務時間!$B$2:$C$61,2,FALSE),"")</f>
        <v/>
      </c>
      <c r="I10" s="44"/>
      <c r="J10" s="41" t="str">
        <f>IFERROR(VLOOKUP(I10&amp;$D10,勤務時間!$B$2:$C$61,2,FALSE),"")</f>
        <v/>
      </c>
      <c r="K10" s="44"/>
      <c r="L10" s="41" t="str">
        <f>IFERROR(VLOOKUP(K10&amp;$D10,勤務時間!$B$2:$C$61,2,FALSE),"")</f>
        <v/>
      </c>
      <c r="M10" s="44"/>
      <c r="N10" s="41" t="str">
        <f>IFERROR(VLOOKUP(M10&amp;$D10,勤務時間!$B$2:$C$61,2,FALSE),"")</f>
        <v/>
      </c>
      <c r="O10" s="246"/>
      <c r="P10" s="247"/>
    </row>
    <row r="11" spans="2:16" ht="20.100000000000001" customHeight="1" x14ac:dyDescent="0.15">
      <c r="B11" s="42">
        <f t="shared" ref="B11:B38" si="2">B10+1</f>
        <v>45811</v>
      </c>
      <c r="C11" s="43" t="str">
        <f>IF(B11="","",TEXT(B11,"aaa"))</f>
        <v>火</v>
      </c>
      <c r="D11" s="93" t="str">
        <f t="shared" si="0"/>
        <v>平日</v>
      </c>
      <c r="E11" s="40"/>
      <c r="F11" s="41" t="str">
        <f>IFERROR(VLOOKUP(E11&amp;$D11,勤務時間!$B$2:$C$61,2,FALSE),"")</f>
        <v/>
      </c>
      <c r="G11" s="40"/>
      <c r="H11" s="41" t="str">
        <f>IFERROR(VLOOKUP(G11&amp;$D11,勤務時間!$B$2:$C$61,2,FALSE),"")</f>
        <v/>
      </c>
      <c r="I11" s="40"/>
      <c r="J11" s="41" t="str">
        <f>IFERROR(VLOOKUP(I11&amp;$D11,勤務時間!$B$2:$C$61,2,FALSE),"")</f>
        <v/>
      </c>
      <c r="K11" s="40"/>
      <c r="L11" s="41" t="str">
        <f>IFERROR(VLOOKUP(K11&amp;$D11,勤務時間!$B$2:$C$61,2,FALSE),"")</f>
        <v/>
      </c>
      <c r="M11" s="40"/>
      <c r="N11" s="41" t="str">
        <f>IFERROR(VLOOKUP(M11&amp;$D11,勤務時間!$B$2:$C$61,2,FALSE),"")</f>
        <v/>
      </c>
      <c r="O11" s="246"/>
      <c r="P11" s="247"/>
    </row>
    <row r="12" spans="2:16" ht="20.100000000000001" customHeight="1" x14ac:dyDescent="0.15">
      <c r="B12" s="42">
        <f t="shared" si="2"/>
        <v>45812</v>
      </c>
      <c r="C12" s="43" t="str">
        <f t="shared" si="1"/>
        <v>水</v>
      </c>
      <c r="D12" s="93" t="str">
        <f t="shared" si="0"/>
        <v>平日</v>
      </c>
      <c r="E12" s="40"/>
      <c r="F12" s="41" t="str">
        <f>IFERROR(VLOOKUP(E12&amp;$D12,勤務時間!$B$2:$C$61,2,FALSE),"")</f>
        <v/>
      </c>
      <c r="G12" s="40"/>
      <c r="H12" s="41" t="str">
        <f>IFERROR(VLOOKUP(G12&amp;$D12,勤務時間!$B$2:$C$61,2,FALSE),"")</f>
        <v/>
      </c>
      <c r="I12" s="40"/>
      <c r="J12" s="41" t="str">
        <f>IFERROR(VLOOKUP(I12&amp;$D12,勤務時間!$B$2:$C$61,2,FALSE),"")</f>
        <v/>
      </c>
      <c r="K12" s="40"/>
      <c r="L12" s="41" t="str">
        <f>IFERROR(VLOOKUP(K12&amp;$D12,勤務時間!$B$2:$C$61,2,FALSE),"")</f>
        <v/>
      </c>
      <c r="M12" s="40"/>
      <c r="N12" s="41" t="str">
        <f>IFERROR(VLOOKUP(M12&amp;$D12,勤務時間!$B$2:$C$61,2,FALSE),"")</f>
        <v/>
      </c>
      <c r="O12" s="246"/>
      <c r="P12" s="247"/>
    </row>
    <row r="13" spans="2:16" ht="20.100000000000001" customHeight="1" x14ac:dyDescent="0.15">
      <c r="B13" s="42">
        <f t="shared" si="2"/>
        <v>45813</v>
      </c>
      <c r="C13" s="43" t="str">
        <f t="shared" si="1"/>
        <v>木</v>
      </c>
      <c r="D13" s="93" t="str">
        <f t="shared" si="0"/>
        <v>平日</v>
      </c>
      <c r="E13" s="44"/>
      <c r="F13" s="45" t="str">
        <f>IFERROR(VLOOKUP(E13&amp;$D13,勤務時間!$B$2:$C$61,2,FALSE),"")</f>
        <v/>
      </c>
      <c r="G13" s="44"/>
      <c r="H13" s="45" t="str">
        <f>IFERROR(VLOOKUP(G13&amp;$D13,勤務時間!$B$2:$C$61,2,FALSE),"")</f>
        <v/>
      </c>
      <c r="I13" s="44"/>
      <c r="J13" s="45" t="str">
        <f>IFERROR(VLOOKUP(I13&amp;$D13,勤務時間!$B$2:$C$61,2,FALSE),"")</f>
        <v/>
      </c>
      <c r="K13" s="44"/>
      <c r="L13" s="45" t="str">
        <f>IFERROR(VLOOKUP(K13&amp;$D13,勤務時間!$B$2:$C$61,2,FALSE),"")</f>
        <v/>
      </c>
      <c r="M13" s="44"/>
      <c r="N13" s="45" t="str">
        <f>IFERROR(VLOOKUP(M13&amp;$D13,勤務時間!$B$2:$C$61,2,FALSE),"")</f>
        <v/>
      </c>
      <c r="O13" s="246"/>
      <c r="P13" s="247"/>
    </row>
    <row r="14" spans="2:16" ht="20.100000000000001" customHeight="1" x14ac:dyDescent="0.15">
      <c r="B14" s="42">
        <f t="shared" si="2"/>
        <v>45814</v>
      </c>
      <c r="C14" s="43" t="str">
        <f>IF(B14="","",TEXT(B14,"aaa"))</f>
        <v>金</v>
      </c>
      <c r="D14" s="93" t="str">
        <f t="shared" si="0"/>
        <v>平日</v>
      </c>
      <c r="E14" s="44"/>
      <c r="F14" s="45" t="str">
        <f>IFERROR(VLOOKUP(E14&amp;$D14,勤務時間!$B$2:$C$61,2,FALSE),"")</f>
        <v/>
      </c>
      <c r="G14" s="44"/>
      <c r="H14" s="45" t="str">
        <f>IFERROR(VLOOKUP(G14&amp;$D14,勤務時間!$B$2:$C$61,2,FALSE),"")</f>
        <v/>
      </c>
      <c r="I14" s="44"/>
      <c r="J14" s="45" t="str">
        <f>IFERROR(VLOOKUP(I14&amp;$D14,勤務時間!$B$2:$C$61,2,FALSE),"")</f>
        <v/>
      </c>
      <c r="K14" s="44"/>
      <c r="L14" s="45" t="str">
        <f>IFERROR(VLOOKUP(K14&amp;$D14,勤務時間!$B$2:$C$61,2,FALSE),"")</f>
        <v/>
      </c>
      <c r="M14" s="44"/>
      <c r="N14" s="45" t="str">
        <f>IFERROR(VLOOKUP(M14&amp;$D14,勤務時間!$B$2:$C$61,2,FALSE),"")</f>
        <v/>
      </c>
      <c r="O14" s="246"/>
      <c r="P14" s="247"/>
    </row>
    <row r="15" spans="2:16" ht="20.100000000000001" customHeight="1" x14ac:dyDescent="0.15">
      <c r="B15" s="42">
        <f t="shared" si="2"/>
        <v>45815</v>
      </c>
      <c r="C15" s="43" t="str">
        <f t="shared" si="1"/>
        <v>土</v>
      </c>
      <c r="D15" s="93" t="str">
        <f t="shared" si="0"/>
        <v>土曜日</v>
      </c>
      <c r="E15" s="44"/>
      <c r="F15" s="45" t="str">
        <f>IFERROR(VLOOKUP(E15&amp;$D15,勤務時間!$B$2:$C$61,2,FALSE),"")</f>
        <v/>
      </c>
      <c r="G15" s="44"/>
      <c r="H15" s="45" t="str">
        <f>IFERROR(VLOOKUP(G15&amp;$D15,勤務時間!$B$2:$C$61,2,FALSE),"")</f>
        <v/>
      </c>
      <c r="I15" s="44"/>
      <c r="J15" s="45" t="str">
        <f>IFERROR(VLOOKUP(I15&amp;$D15,勤務時間!$B$2:$C$61,2,FALSE),"")</f>
        <v/>
      </c>
      <c r="K15" s="44"/>
      <c r="L15" s="45" t="str">
        <f>IFERROR(VLOOKUP(K15&amp;$D15,勤務時間!$B$2:$C$61,2,FALSE),"")</f>
        <v/>
      </c>
      <c r="M15" s="44"/>
      <c r="N15" s="45" t="str">
        <f>IFERROR(VLOOKUP(M15&amp;$D15,勤務時間!$B$2:$C$61,2,FALSE),"")</f>
        <v/>
      </c>
      <c r="O15" s="246"/>
      <c r="P15" s="247"/>
    </row>
    <row r="16" spans="2:16" ht="20.100000000000001" customHeight="1" x14ac:dyDescent="0.15">
      <c r="B16" s="42">
        <f t="shared" si="2"/>
        <v>45816</v>
      </c>
      <c r="C16" s="43" t="str">
        <f t="shared" si="1"/>
        <v>日</v>
      </c>
      <c r="D16" s="93" t="str">
        <f t="shared" si="0"/>
        <v>　</v>
      </c>
      <c r="E16" s="44"/>
      <c r="F16" s="45" t="str">
        <f>IFERROR(VLOOKUP(E16&amp;$D16,勤務時間!$B$2:$C$61,2,FALSE),"")</f>
        <v/>
      </c>
      <c r="G16" s="44"/>
      <c r="H16" s="45" t="str">
        <f>IFERROR(VLOOKUP(G16&amp;$D16,勤務時間!$B$2:$C$61,2,FALSE),"")</f>
        <v/>
      </c>
      <c r="I16" s="44"/>
      <c r="J16" s="45" t="str">
        <f>IFERROR(VLOOKUP(I16&amp;$D16,勤務時間!$B$2:$C$61,2,FALSE),"")</f>
        <v/>
      </c>
      <c r="K16" s="44"/>
      <c r="L16" s="45" t="str">
        <f>IFERROR(VLOOKUP(K16&amp;$D16,勤務時間!$B$2:$C$61,2,FALSE),"")</f>
        <v/>
      </c>
      <c r="M16" s="44"/>
      <c r="N16" s="45" t="str">
        <f>IFERROR(VLOOKUP(M16&amp;$D16,勤務時間!$B$2:$C$61,2,FALSE),"")</f>
        <v/>
      </c>
      <c r="O16" s="246"/>
      <c r="P16" s="247"/>
    </row>
    <row r="17" spans="2:16" ht="20.100000000000001" customHeight="1" x14ac:dyDescent="0.15">
      <c r="B17" s="42">
        <f t="shared" si="2"/>
        <v>45817</v>
      </c>
      <c r="C17" s="43" t="str">
        <f t="shared" si="1"/>
        <v>月</v>
      </c>
      <c r="D17" s="93" t="str">
        <f t="shared" si="0"/>
        <v>平日</v>
      </c>
      <c r="E17" s="44"/>
      <c r="F17" s="45" t="str">
        <f>IFERROR(VLOOKUP(E17&amp;$D17,勤務時間!$B$2:$C$61,2,FALSE),"")</f>
        <v/>
      </c>
      <c r="G17" s="44"/>
      <c r="H17" s="45" t="str">
        <f>IFERROR(VLOOKUP(G17&amp;$D17,勤務時間!$B$2:$C$61,2,FALSE),"")</f>
        <v/>
      </c>
      <c r="I17" s="44"/>
      <c r="J17" s="45" t="str">
        <f>IFERROR(VLOOKUP(I17&amp;$D17,勤務時間!$B$2:$C$61,2,FALSE),"")</f>
        <v/>
      </c>
      <c r="K17" s="44"/>
      <c r="L17" s="45" t="str">
        <f>IFERROR(VLOOKUP(K17&amp;$D17,勤務時間!$B$2:$C$61,2,FALSE),"")</f>
        <v/>
      </c>
      <c r="M17" s="44"/>
      <c r="N17" s="45" t="str">
        <f>IFERROR(VLOOKUP(M17&amp;$D17,勤務時間!$B$2:$C$61,2,FALSE),"")</f>
        <v/>
      </c>
      <c r="O17" s="246"/>
      <c r="P17" s="247"/>
    </row>
    <row r="18" spans="2:16" ht="20.100000000000001" customHeight="1" x14ac:dyDescent="0.15">
      <c r="B18" s="42">
        <f t="shared" si="2"/>
        <v>45818</v>
      </c>
      <c r="C18" s="43" t="str">
        <f t="shared" si="1"/>
        <v>火</v>
      </c>
      <c r="D18" s="93" t="str">
        <f t="shared" si="0"/>
        <v>平日</v>
      </c>
      <c r="E18" s="44"/>
      <c r="F18" s="45" t="str">
        <f>IFERROR(VLOOKUP(E18&amp;$D18,勤務時間!$B$2:$C$61,2,FALSE),"")</f>
        <v/>
      </c>
      <c r="G18" s="44"/>
      <c r="H18" s="45" t="str">
        <f>IFERROR(VLOOKUP(G18&amp;$D18,勤務時間!$B$2:$C$61,2,FALSE),"")</f>
        <v/>
      </c>
      <c r="I18" s="44"/>
      <c r="J18" s="45" t="str">
        <f>IFERROR(VLOOKUP(I18&amp;$D18,勤務時間!$B$2:$C$61,2,FALSE),"")</f>
        <v/>
      </c>
      <c r="K18" s="44"/>
      <c r="L18" s="45" t="str">
        <f>IFERROR(VLOOKUP(K18&amp;$D18,勤務時間!$B$2:$C$61,2,FALSE),"")</f>
        <v/>
      </c>
      <c r="M18" s="44"/>
      <c r="N18" s="45" t="str">
        <f>IFERROR(VLOOKUP(M18&amp;$D18,勤務時間!$B$2:$C$61,2,FALSE),"")</f>
        <v/>
      </c>
      <c r="O18" s="246"/>
      <c r="P18" s="247"/>
    </row>
    <row r="19" spans="2:16" ht="20.100000000000001" customHeight="1" x14ac:dyDescent="0.15">
      <c r="B19" s="42">
        <f t="shared" si="2"/>
        <v>45819</v>
      </c>
      <c r="C19" s="43" t="str">
        <f t="shared" si="1"/>
        <v>水</v>
      </c>
      <c r="D19" s="93" t="str">
        <f t="shared" si="0"/>
        <v>平日</v>
      </c>
      <c r="E19" s="44"/>
      <c r="F19" s="45" t="str">
        <f>IFERROR(VLOOKUP(E19&amp;$D19,勤務時間!$B$2:$C$61,2,FALSE),"")</f>
        <v/>
      </c>
      <c r="G19" s="44"/>
      <c r="H19" s="45" t="str">
        <f>IFERROR(VLOOKUP(G19&amp;$D19,勤務時間!$B$2:$C$61,2,FALSE),"")</f>
        <v/>
      </c>
      <c r="I19" s="44"/>
      <c r="J19" s="45" t="str">
        <f>IFERROR(VLOOKUP(I19&amp;$D19,勤務時間!$B$2:$C$61,2,FALSE),"")</f>
        <v/>
      </c>
      <c r="K19" s="44"/>
      <c r="L19" s="45" t="str">
        <f>IFERROR(VLOOKUP(K19&amp;$D19,勤務時間!$B$2:$C$61,2,FALSE),"")</f>
        <v/>
      </c>
      <c r="M19" s="44"/>
      <c r="N19" s="45" t="str">
        <f>IFERROR(VLOOKUP(M19&amp;$D19,勤務時間!$B$2:$C$61,2,FALSE),"")</f>
        <v/>
      </c>
      <c r="O19" s="246"/>
      <c r="P19" s="247"/>
    </row>
    <row r="20" spans="2:16" ht="20.100000000000001" customHeight="1" x14ac:dyDescent="0.15">
      <c r="B20" s="42">
        <f t="shared" si="2"/>
        <v>45820</v>
      </c>
      <c r="C20" s="43" t="str">
        <f t="shared" si="1"/>
        <v>木</v>
      </c>
      <c r="D20" s="93" t="str">
        <f t="shared" si="0"/>
        <v>平日</v>
      </c>
      <c r="E20" s="44"/>
      <c r="F20" s="45" t="str">
        <f>IFERROR(VLOOKUP(E20&amp;$D20,勤務時間!$B$2:$C$61,2,FALSE),"")</f>
        <v/>
      </c>
      <c r="G20" s="44"/>
      <c r="H20" s="45" t="str">
        <f>IFERROR(VLOOKUP(G20&amp;$D20,勤務時間!$B$2:$C$61,2,FALSE),"")</f>
        <v/>
      </c>
      <c r="I20" s="44"/>
      <c r="J20" s="45" t="str">
        <f>IFERROR(VLOOKUP(I20&amp;$D20,勤務時間!$B$2:$C$61,2,FALSE),"")</f>
        <v/>
      </c>
      <c r="K20" s="44"/>
      <c r="L20" s="45" t="str">
        <f>IFERROR(VLOOKUP(K20&amp;$D20,勤務時間!$B$2:$C$61,2,FALSE),"")</f>
        <v/>
      </c>
      <c r="M20" s="44"/>
      <c r="N20" s="45" t="str">
        <f>IFERROR(VLOOKUP(M20&amp;$D20,勤務時間!$B$2:$C$61,2,FALSE),"")</f>
        <v/>
      </c>
      <c r="O20" s="246"/>
      <c r="P20" s="247"/>
    </row>
    <row r="21" spans="2:16" ht="20.100000000000001" customHeight="1" x14ac:dyDescent="0.15">
      <c r="B21" s="42">
        <f t="shared" si="2"/>
        <v>45821</v>
      </c>
      <c r="C21" s="43" t="str">
        <f t="shared" si="1"/>
        <v>金</v>
      </c>
      <c r="D21" s="93" t="str">
        <f t="shared" si="0"/>
        <v>平日</v>
      </c>
      <c r="E21" s="44"/>
      <c r="F21" s="45" t="str">
        <f>IFERROR(VLOOKUP(E21&amp;$D21,勤務時間!$B$2:$C$61,2,FALSE),"")</f>
        <v/>
      </c>
      <c r="G21" s="44"/>
      <c r="H21" s="45" t="str">
        <f>IFERROR(VLOOKUP(G21&amp;$D21,勤務時間!$B$2:$C$61,2,FALSE),"")</f>
        <v/>
      </c>
      <c r="I21" s="44"/>
      <c r="J21" s="45" t="str">
        <f>IFERROR(VLOOKUP(I21&amp;$D21,勤務時間!$B$2:$C$61,2,FALSE),"")</f>
        <v/>
      </c>
      <c r="K21" s="44"/>
      <c r="L21" s="45" t="str">
        <f>IFERROR(VLOOKUP(K21&amp;$D21,勤務時間!$B$2:$C$61,2,FALSE),"")</f>
        <v/>
      </c>
      <c r="M21" s="44"/>
      <c r="N21" s="45" t="str">
        <f>IFERROR(VLOOKUP(M21&amp;$D21,勤務時間!$B$2:$C$61,2,FALSE),"")</f>
        <v/>
      </c>
      <c r="O21" s="246"/>
      <c r="P21" s="247"/>
    </row>
    <row r="22" spans="2:16" ht="20.100000000000001" customHeight="1" x14ac:dyDescent="0.15">
      <c r="B22" s="42">
        <f t="shared" si="2"/>
        <v>45822</v>
      </c>
      <c r="C22" s="43" t="str">
        <f t="shared" si="1"/>
        <v>土</v>
      </c>
      <c r="D22" s="93" t="str">
        <f t="shared" si="0"/>
        <v>土曜日</v>
      </c>
      <c r="E22" s="44"/>
      <c r="F22" s="45" t="str">
        <f>IFERROR(VLOOKUP(E22&amp;$D22,勤務時間!$B$2:$C$61,2,FALSE),"")</f>
        <v/>
      </c>
      <c r="G22" s="44"/>
      <c r="H22" s="45" t="str">
        <f>IFERROR(VLOOKUP(G22&amp;$D22,勤務時間!$B$2:$C$61,2,FALSE),"")</f>
        <v/>
      </c>
      <c r="I22" s="44"/>
      <c r="J22" s="45" t="str">
        <f>IFERROR(VLOOKUP(I22&amp;$D22,勤務時間!$B$2:$C$61,2,FALSE),"")</f>
        <v/>
      </c>
      <c r="K22" s="44"/>
      <c r="L22" s="45" t="str">
        <f>IFERROR(VLOOKUP(K22&amp;$D22,勤務時間!$B$2:$C$61,2,FALSE),"")</f>
        <v/>
      </c>
      <c r="M22" s="44"/>
      <c r="N22" s="45" t="str">
        <f>IFERROR(VLOOKUP(M22&amp;$D22,勤務時間!$B$2:$C$61,2,FALSE),"")</f>
        <v/>
      </c>
      <c r="O22" s="246"/>
      <c r="P22" s="247"/>
    </row>
    <row r="23" spans="2:16" ht="20.100000000000001" customHeight="1" x14ac:dyDescent="0.15">
      <c r="B23" s="42">
        <f t="shared" si="2"/>
        <v>45823</v>
      </c>
      <c r="C23" s="43" t="str">
        <f t="shared" si="1"/>
        <v>日</v>
      </c>
      <c r="D23" s="93" t="str">
        <f t="shared" si="0"/>
        <v>　</v>
      </c>
      <c r="E23" s="44"/>
      <c r="F23" s="45" t="str">
        <f>IFERROR(VLOOKUP(E23&amp;$D23,勤務時間!$B$2:$C$61,2,FALSE),"")</f>
        <v/>
      </c>
      <c r="G23" s="44"/>
      <c r="H23" s="45" t="str">
        <f>IFERROR(VLOOKUP(G23&amp;$D23,勤務時間!$B$2:$C$61,2,FALSE),"")</f>
        <v/>
      </c>
      <c r="I23" s="44"/>
      <c r="J23" s="45" t="str">
        <f>IFERROR(VLOOKUP(I23&amp;$D23,勤務時間!$B$2:$C$61,2,FALSE),"")</f>
        <v/>
      </c>
      <c r="K23" s="44"/>
      <c r="L23" s="45" t="str">
        <f>IFERROR(VLOOKUP(K23&amp;$D23,勤務時間!$B$2:$C$61,2,FALSE),"")</f>
        <v/>
      </c>
      <c r="M23" s="44"/>
      <c r="N23" s="45" t="str">
        <f>IFERROR(VLOOKUP(M23&amp;$D23,勤務時間!$B$2:$C$61,2,FALSE),"")</f>
        <v/>
      </c>
      <c r="O23" s="246"/>
      <c r="P23" s="247"/>
    </row>
    <row r="24" spans="2:16" ht="20.100000000000001" customHeight="1" x14ac:dyDescent="0.15">
      <c r="B24" s="42">
        <f t="shared" si="2"/>
        <v>45824</v>
      </c>
      <c r="C24" s="43" t="str">
        <f t="shared" si="1"/>
        <v>月</v>
      </c>
      <c r="D24" s="93" t="str">
        <f t="shared" si="0"/>
        <v>平日</v>
      </c>
      <c r="E24" s="44"/>
      <c r="F24" s="45" t="str">
        <f>IFERROR(VLOOKUP(E24&amp;$D24,勤務時間!$B$2:$C$61,2,FALSE),"")</f>
        <v/>
      </c>
      <c r="G24" s="44"/>
      <c r="H24" s="45" t="str">
        <f>IFERROR(VLOOKUP(G24&amp;$D24,勤務時間!$B$2:$C$61,2,FALSE),"")</f>
        <v/>
      </c>
      <c r="I24" s="44"/>
      <c r="J24" s="45" t="str">
        <f>IFERROR(VLOOKUP(I24&amp;$D24,勤務時間!$B$2:$C$61,2,FALSE),"")</f>
        <v/>
      </c>
      <c r="K24" s="44"/>
      <c r="L24" s="45" t="str">
        <f>IFERROR(VLOOKUP(K24&amp;$D24,勤務時間!$B$2:$C$61,2,FALSE),"")</f>
        <v/>
      </c>
      <c r="M24" s="44"/>
      <c r="N24" s="45" t="str">
        <f>IFERROR(VLOOKUP(M24&amp;$D24,勤務時間!$B$2:$C$61,2,FALSE),"")</f>
        <v/>
      </c>
      <c r="O24" s="246"/>
      <c r="P24" s="247"/>
    </row>
    <row r="25" spans="2:16" ht="20.100000000000001" customHeight="1" x14ac:dyDescent="0.15">
      <c r="B25" s="42">
        <f t="shared" si="2"/>
        <v>45825</v>
      </c>
      <c r="C25" s="43" t="str">
        <f t="shared" si="1"/>
        <v>火</v>
      </c>
      <c r="D25" s="93" t="str">
        <f t="shared" si="0"/>
        <v>平日</v>
      </c>
      <c r="E25" s="44"/>
      <c r="F25" s="45" t="str">
        <f>IFERROR(VLOOKUP(E25&amp;$D25,勤務時間!$B$2:$C$61,2,FALSE),"")</f>
        <v/>
      </c>
      <c r="G25" s="44"/>
      <c r="H25" s="45" t="str">
        <f>IFERROR(VLOOKUP(G25&amp;$D25,勤務時間!$B$2:$C$61,2,FALSE),"")</f>
        <v/>
      </c>
      <c r="I25" s="44"/>
      <c r="J25" s="45" t="str">
        <f>IFERROR(VLOOKUP(I25&amp;$D25,勤務時間!$B$2:$C$61,2,FALSE),"")</f>
        <v/>
      </c>
      <c r="K25" s="44"/>
      <c r="L25" s="45" t="str">
        <f>IFERROR(VLOOKUP(K25&amp;$D25,勤務時間!$B$2:$C$61,2,FALSE),"")</f>
        <v/>
      </c>
      <c r="M25" s="44"/>
      <c r="N25" s="45" t="str">
        <f>IFERROR(VLOOKUP(M25&amp;$D25,勤務時間!$B$2:$C$61,2,FALSE),"")</f>
        <v/>
      </c>
      <c r="O25" s="246"/>
      <c r="P25" s="247"/>
    </row>
    <row r="26" spans="2:16" ht="20.100000000000001" customHeight="1" x14ac:dyDescent="0.15">
      <c r="B26" s="42">
        <f t="shared" si="2"/>
        <v>45826</v>
      </c>
      <c r="C26" s="43" t="str">
        <f t="shared" si="1"/>
        <v>水</v>
      </c>
      <c r="D26" s="93" t="str">
        <f t="shared" si="0"/>
        <v>平日</v>
      </c>
      <c r="E26" s="44"/>
      <c r="F26" s="45" t="str">
        <f>IFERROR(VLOOKUP(E26&amp;$D26,勤務時間!$B$2:$C$61,2,FALSE),"")</f>
        <v/>
      </c>
      <c r="G26" s="44"/>
      <c r="H26" s="45" t="str">
        <f>IFERROR(VLOOKUP(G26&amp;$D26,勤務時間!$B$2:$C$61,2,FALSE),"")</f>
        <v/>
      </c>
      <c r="I26" s="44"/>
      <c r="J26" s="45" t="str">
        <f>IFERROR(VLOOKUP(I26&amp;$D26,勤務時間!$B$2:$C$61,2,FALSE),"")</f>
        <v/>
      </c>
      <c r="K26" s="44"/>
      <c r="L26" s="45" t="str">
        <f>IFERROR(VLOOKUP(K26&amp;$D26,勤務時間!$B$2:$C$61,2,FALSE),"")</f>
        <v/>
      </c>
      <c r="M26" s="44"/>
      <c r="N26" s="45" t="str">
        <f>IFERROR(VLOOKUP(M26&amp;$D26,勤務時間!$B$2:$C$61,2,FALSE),"")</f>
        <v/>
      </c>
      <c r="O26" s="246"/>
      <c r="P26" s="247"/>
    </row>
    <row r="27" spans="2:16" ht="20.100000000000001" customHeight="1" x14ac:dyDescent="0.15">
      <c r="B27" s="42">
        <f t="shared" si="2"/>
        <v>45827</v>
      </c>
      <c r="C27" s="43" t="str">
        <f t="shared" si="1"/>
        <v>木</v>
      </c>
      <c r="D27" s="93" t="str">
        <f t="shared" si="0"/>
        <v>平日</v>
      </c>
      <c r="E27" s="44"/>
      <c r="F27" s="45" t="str">
        <f>IFERROR(VLOOKUP(E27&amp;$D27,勤務時間!$B$2:$C$61,2,FALSE),"")</f>
        <v/>
      </c>
      <c r="G27" s="44"/>
      <c r="H27" s="45" t="str">
        <f>IFERROR(VLOOKUP(G27&amp;$D27,勤務時間!$B$2:$C$61,2,FALSE),"")</f>
        <v/>
      </c>
      <c r="I27" s="44"/>
      <c r="J27" s="45" t="str">
        <f>IFERROR(VLOOKUP(I27&amp;$D27,勤務時間!$B$2:$C$61,2,FALSE),"")</f>
        <v/>
      </c>
      <c r="K27" s="44"/>
      <c r="L27" s="45" t="str">
        <f>IFERROR(VLOOKUP(K27&amp;$D27,勤務時間!$B$2:$C$61,2,FALSE),"")</f>
        <v/>
      </c>
      <c r="M27" s="44"/>
      <c r="N27" s="45" t="str">
        <f>IFERROR(VLOOKUP(M27&amp;$D27,勤務時間!$B$2:$C$61,2,FALSE),"")</f>
        <v/>
      </c>
      <c r="O27" s="246"/>
      <c r="P27" s="247"/>
    </row>
    <row r="28" spans="2:16" ht="20.100000000000001" customHeight="1" x14ac:dyDescent="0.15">
      <c r="B28" s="42">
        <f t="shared" si="2"/>
        <v>45828</v>
      </c>
      <c r="C28" s="43" t="str">
        <f t="shared" si="1"/>
        <v>金</v>
      </c>
      <c r="D28" s="93" t="str">
        <f t="shared" si="0"/>
        <v>平日</v>
      </c>
      <c r="E28" s="44"/>
      <c r="F28" s="45" t="str">
        <f>IFERROR(VLOOKUP(E28&amp;$D28,勤務時間!$B$2:$C$61,2,FALSE),"")</f>
        <v/>
      </c>
      <c r="G28" s="44"/>
      <c r="H28" s="45" t="str">
        <f>IFERROR(VLOOKUP(G28&amp;$D28,勤務時間!$B$2:$C$61,2,FALSE),"")</f>
        <v/>
      </c>
      <c r="I28" s="44"/>
      <c r="J28" s="45" t="str">
        <f>IFERROR(VLOOKUP(I28&amp;$D28,勤務時間!$B$2:$C$61,2,FALSE),"")</f>
        <v/>
      </c>
      <c r="K28" s="44"/>
      <c r="L28" s="45" t="str">
        <f>IFERROR(VLOOKUP(K28&amp;$D28,勤務時間!$B$2:$C$61,2,FALSE),"")</f>
        <v/>
      </c>
      <c r="M28" s="44"/>
      <c r="N28" s="45" t="str">
        <f>IFERROR(VLOOKUP(M28&amp;$D28,勤務時間!$B$2:$C$61,2,FALSE),"")</f>
        <v/>
      </c>
      <c r="O28" s="246"/>
      <c r="P28" s="247"/>
    </row>
    <row r="29" spans="2:16" ht="20.100000000000001" customHeight="1" x14ac:dyDescent="0.15">
      <c r="B29" s="42">
        <f t="shared" si="2"/>
        <v>45829</v>
      </c>
      <c r="C29" s="43" t="str">
        <f t="shared" si="1"/>
        <v>土</v>
      </c>
      <c r="D29" s="93" t="str">
        <f t="shared" si="0"/>
        <v>土曜日</v>
      </c>
      <c r="E29" s="44"/>
      <c r="F29" s="45" t="str">
        <f>IFERROR(VLOOKUP(E29&amp;$D29,勤務時間!$B$2:$C$61,2,FALSE),"")</f>
        <v/>
      </c>
      <c r="G29" s="44"/>
      <c r="H29" s="45" t="str">
        <f>IFERROR(VLOOKUP(G29&amp;$D29,勤務時間!$B$2:$C$61,2,FALSE),"")</f>
        <v/>
      </c>
      <c r="I29" s="44"/>
      <c r="J29" s="45" t="str">
        <f>IFERROR(VLOOKUP(I29&amp;$D29,勤務時間!$B$2:$C$61,2,FALSE),"")</f>
        <v/>
      </c>
      <c r="K29" s="44"/>
      <c r="L29" s="45" t="str">
        <f>IFERROR(VLOOKUP(K29&amp;$D29,勤務時間!$B$2:$C$61,2,FALSE),"")</f>
        <v/>
      </c>
      <c r="M29" s="44"/>
      <c r="N29" s="45" t="str">
        <f>IFERROR(VLOOKUP(M29&amp;$D29,勤務時間!$B$2:$C$61,2,FALSE),"")</f>
        <v/>
      </c>
      <c r="O29" s="246"/>
      <c r="P29" s="247"/>
    </row>
    <row r="30" spans="2:16" ht="20.100000000000001" customHeight="1" x14ac:dyDescent="0.15">
      <c r="B30" s="42">
        <f t="shared" si="2"/>
        <v>45830</v>
      </c>
      <c r="C30" s="43" t="str">
        <f t="shared" si="1"/>
        <v>日</v>
      </c>
      <c r="D30" s="93" t="str">
        <f t="shared" si="0"/>
        <v>　</v>
      </c>
      <c r="E30" s="44"/>
      <c r="F30" s="45" t="str">
        <f>IFERROR(VLOOKUP(E30&amp;$D30,勤務時間!$B$2:$C$61,2,FALSE),"")</f>
        <v/>
      </c>
      <c r="G30" s="44"/>
      <c r="H30" s="45" t="str">
        <f>IFERROR(VLOOKUP(G30&amp;$D30,勤務時間!$B$2:$C$61,2,FALSE),"")</f>
        <v/>
      </c>
      <c r="I30" s="44"/>
      <c r="J30" s="45" t="str">
        <f>IFERROR(VLOOKUP(I30&amp;$D30,勤務時間!$B$2:$C$61,2,FALSE),"")</f>
        <v/>
      </c>
      <c r="K30" s="44"/>
      <c r="L30" s="45" t="str">
        <f>IFERROR(VLOOKUP(K30&amp;$D30,勤務時間!$B$2:$C$61,2,FALSE),"")</f>
        <v/>
      </c>
      <c r="M30" s="44"/>
      <c r="N30" s="45" t="str">
        <f>IFERROR(VLOOKUP(M30&amp;$D30,勤務時間!$B$2:$C$61,2,FALSE),"")</f>
        <v/>
      </c>
      <c r="O30" s="246"/>
      <c r="P30" s="247"/>
    </row>
    <row r="31" spans="2:16" ht="20.100000000000001" customHeight="1" x14ac:dyDescent="0.15">
      <c r="B31" s="42">
        <f t="shared" si="2"/>
        <v>45831</v>
      </c>
      <c r="C31" s="43" t="str">
        <f t="shared" si="1"/>
        <v>月</v>
      </c>
      <c r="D31" s="93" t="str">
        <f t="shared" si="0"/>
        <v>平日</v>
      </c>
      <c r="E31" s="44"/>
      <c r="F31" s="45" t="str">
        <f>IFERROR(VLOOKUP(E31&amp;$D31,勤務時間!$B$2:$C$61,2,FALSE),"")</f>
        <v/>
      </c>
      <c r="G31" s="44"/>
      <c r="H31" s="45" t="str">
        <f>IFERROR(VLOOKUP(G31&amp;$D31,勤務時間!$B$2:$C$61,2,FALSE),"")</f>
        <v/>
      </c>
      <c r="I31" s="44"/>
      <c r="J31" s="45" t="str">
        <f>IFERROR(VLOOKUP(I31&amp;$D31,勤務時間!$B$2:$C$61,2,FALSE),"")</f>
        <v/>
      </c>
      <c r="K31" s="44"/>
      <c r="L31" s="45" t="str">
        <f>IFERROR(VLOOKUP(K31&amp;$D31,勤務時間!$B$2:$C$61,2,FALSE),"")</f>
        <v/>
      </c>
      <c r="M31" s="44"/>
      <c r="N31" s="45" t="str">
        <f>IFERROR(VLOOKUP(M31&amp;$D31,勤務時間!$B$2:$C$61,2,FALSE),"")</f>
        <v/>
      </c>
      <c r="O31" s="246"/>
      <c r="P31" s="247"/>
    </row>
    <row r="32" spans="2:16" ht="20.100000000000001" customHeight="1" x14ac:dyDescent="0.15">
      <c r="B32" s="42">
        <f t="shared" si="2"/>
        <v>45832</v>
      </c>
      <c r="C32" s="43" t="str">
        <f t="shared" si="1"/>
        <v>火</v>
      </c>
      <c r="D32" s="93" t="str">
        <f t="shared" si="0"/>
        <v>平日</v>
      </c>
      <c r="E32" s="44"/>
      <c r="F32" s="45" t="str">
        <f>IFERROR(VLOOKUP(E32&amp;$D32,勤務時間!$B$2:$C$61,2,FALSE),"")</f>
        <v/>
      </c>
      <c r="G32" s="44"/>
      <c r="H32" s="45" t="str">
        <f>IFERROR(VLOOKUP(G32&amp;$D32,勤務時間!$B$2:$C$61,2,FALSE),"")</f>
        <v/>
      </c>
      <c r="I32" s="44"/>
      <c r="J32" s="45" t="str">
        <f>IFERROR(VLOOKUP(I32&amp;$D32,勤務時間!$B$2:$C$61,2,FALSE),"")</f>
        <v/>
      </c>
      <c r="K32" s="44"/>
      <c r="L32" s="45" t="str">
        <f>IFERROR(VLOOKUP(K32&amp;$D32,勤務時間!$B$2:$C$61,2,FALSE),"")</f>
        <v/>
      </c>
      <c r="M32" s="44"/>
      <c r="N32" s="45" t="str">
        <f>IFERROR(VLOOKUP(M32&amp;$D32,勤務時間!$B$2:$C$61,2,FALSE),"")</f>
        <v/>
      </c>
      <c r="O32" s="246"/>
      <c r="P32" s="247"/>
    </row>
    <row r="33" spans="2:16" ht="20.100000000000001" customHeight="1" x14ac:dyDescent="0.15">
      <c r="B33" s="42">
        <f t="shared" si="2"/>
        <v>45833</v>
      </c>
      <c r="C33" s="43" t="str">
        <f t="shared" si="1"/>
        <v>水</v>
      </c>
      <c r="D33" s="93" t="str">
        <f t="shared" si="0"/>
        <v>平日</v>
      </c>
      <c r="E33" s="44"/>
      <c r="F33" s="45" t="str">
        <f>IFERROR(VLOOKUP(E33&amp;$D33,勤務時間!$B$2:$C$61,2,FALSE),"")</f>
        <v/>
      </c>
      <c r="G33" s="44"/>
      <c r="H33" s="45" t="str">
        <f>IFERROR(VLOOKUP(G33&amp;$D33,勤務時間!$B$2:$C$61,2,FALSE),"")</f>
        <v/>
      </c>
      <c r="I33" s="44"/>
      <c r="J33" s="45" t="str">
        <f>IFERROR(VLOOKUP(I33&amp;$D33,勤務時間!$B$2:$C$61,2,FALSE),"")</f>
        <v/>
      </c>
      <c r="K33" s="44"/>
      <c r="L33" s="45" t="str">
        <f>IFERROR(VLOOKUP(K33&amp;$D33,勤務時間!$B$2:$C$61,2,FALSE),"")</f>
        <v/>
      </c>
      <c r="M33" s="44"/>
      <c r="N33" s="45" t="str">
        <f>IFERROR(VLOOKUP(M33&amp;$D33,勤務時間!$B$2:$C$61,2,FALSE),"")</f>
        <v/>
      </c>
      <c r="O33" s="246"/>
      <c r="P33" s="247"/>
    </row>
    <row r="34" spans="2:16" ht="20.100000000000001" customHeight="1" x14ac:dyDescent="0.15">
      <c r="B34" s="42">
        <f t="shared" si="2"/>
        <v>45834</v>
      </c>
      <c r="C34" s="43" t="str">
        <f t="shared" si="1"/>
        <v>木</v>
      </c>
      <c r="D34" s="93" t="str">
        <f t="shared" si="0"/>
        <v>平日</v>
      </c>
      <c r="E34" s="44"/>
      <c r="F34" s="45" t="str">
        <f>IFERROR(VLOOKUP(E34&amp;$D34,勤務時間!$B$2:$C$61,2,FALSE),"")</f>
        <v/>
      </c>
      <c r="G34" s="44"/>
      <c r="H34" s="45" t="str">
        <f>IFERROR(VLOOKUP(G34&amp;$D34,勤務時間!$B$2:$C$61,2,FALSE),"")</f>
        <v/>
      </c>
      <c r="I34" s="44"/>
      <c r="J34" s="45" t="str">
        <f>IFERROR(VLOOKUP(I34&amp;$D34,勤務時間!$B$2:$C$61,2,FALSE),"")</f>
        <v/>
      </c>
      <c r="K34" s="44"/>
      <c r="L34" s="45" t="str">
        <f>IFERROR(VLOOKUP(K34&amp;$D34,勤務時間!$B$2:$C$61,2,FALSE),"")</f>
        <v/>
      </c>
      <c r="M34" s="44"/>
      <c r="N34" s="45" t="str">
        <f>IFERROR(VLOOKUP(M34&amp;$D34,勤務時間!$B$2:$C$61,2,FALSE),"")</f>
        <v/>
      </c>
      <c r="O34" s="246"/>
      <c r="P34" s="247"/>
    </row>
    <row r="35" spans="2:16" ht="20.100000000000001" customHeight="1" x14ac:dyDescent="0.15">
      <c r="B35" s="42">
        <f t="shared" si="2"/>
        <v>45835</v>
      </c>
      <c r="C35" s="43" t="str">
        <f t="shared" si="1"/>
        <v>金</v>
      </c>
      <c r="D35" s="93" t="str">
        <f t="shared" si="0"/>
        <v>平日</v>
      </c>
      <c r="E35" s="44"/>
      <c r="F35" s="45" t="str">
        <f>IFERROR(VLOOKUP(E35&amp;$D35,勤務時間!$B$2:$C$61,2,FALSE),"")</f>
        <v/>
      </c>
      <c r="G35" s="44"/>
      <c r="H35" s="45" t="str">
        <f>IFERROR(VLOOKUP(G35&amp;$D35,勤務時間!$B$2:$C$61,2,FALSE),"")</f>
        <v/>
      </c>
      <c r="I35" s="44"/>
      <c r="J35" s="45" t="str">
        <f>IFERROR(VLOOKUP(I35&amp;$D35,勤務時間!$B$2:$C$61,2,FALSE),"")</f>
        <v/>
      </c>
      <c r="K35" s="44"/>
      <c r="L35" s="45" t="str">
        <f>IFERROR(VLOOKUP(K35&amp;$D35,勤務時間!$B$2:$C$61,2,FALSE),"")</f>
        <v/>
      </c>
      <c r="M35" s="44"/>
      <c r="N35" s="45" t="str">
        <f>IFERROR(VLOOKUP(M35&amp;$D35,勤務時間!$B$2:$C$61,2,FALSE),"")</f>
        <v/>
      </c>
      <c r="O35" s="246"/>
      <c r="P35" s="247"/>
    </row>
    <row r="36" spans="2:16" ht="20.100000000000001" customHeight="1" x14ac:dyDescent="0.15">
      <c r="B36" s="42">
        <f t="shared" si="2"/>
        <v>45836</v>
      </c>
      <c r="C36" s="43" t="str">
        <f t="shared" si="1"/>
        <v>土</v>
      </c>
      <c r="D36" s="93" t="str">
        <f t="shared" si="0"/>
        <v>土曜日</v>
      </c>
      <c r="E36" s="44"/>
      <c r="F36" s="45" t="str">
        <f>IFERROR(VLOOKUP(E36&amp;$D36,勤務時間!$B$2:$C$61,2,FALSE),"")</f>
        <v/>
      </c>
      <c r="G36" s="44"/>
      <c r="H36" s="45" t="str">
        <f>IFERROR(VLOOKUP(G36&amp;$D36,勤務時間!$B$2:$C$61,2,FALSE),"")</f>
        <v/>
      </c>
      <c r="I36" s="44"/>
      <c r="J36" s="45" t="str">
        <f>IFERROR(VLOOKUP(I36&amp;$D36,勤務時間!$B$2:$C$61,2,FALSE),"")</f>
        <v/>
      </c>
      <c r="K36" s="44"/>
      <c r="L36" s="45" t="str">
        <f>IFERROR(VLOOKUP(K36&amp;$D36,勤務時間!$B$2:$C$61,2,FALSE),"")</f>
        <v/>
      </c>
      <c r="M36" s="44"/>
      <c r="N36" s="45" t="str">
        <f>IFERROR(VLOOKUP(M36&amp;$D36,勤務時間!$B$2:$C$61,2,FALSE),"")</f>
        <v/>
      </c>
      <c r="O36" s="246"/>
      <c r="P36" s="247"/>
    </row>
    <row r="37" spans="2:16" ht="20.100000000000001" customHeight="1" x14ac:dyDescent="0.15">
      <c r="B37" s="42">
        <f t="shared" si="2"/>
        <v>45837</v>
      </c>
      <c r="C37" s="43" t="str">
        <f t="shared" si="1"/>
        <v>日</v>
      </c>
      <c r="D37" s="93" t="str">
        <f t="shared" si="0"/>
        <v>　</v>
      </c>
      <c r="E37" s="44"/>
      <c r="F37" s="45" t="str">
        <f>IFERROR(VLOOKUP(E37&amp;$D37,勤務時間!$B$2:$C$61,2,FALSE),"")</f>
        <v/>
      </c>
      <c r="G37" s="44"/>
      <c r="H37" s="45" t="str">
        <f>IFERROR(VLOOKUP(G37&amp;$D37,勤務時間!$B$2:$C$61,2,FALSE),"")</f>
        <v/>
      </c>
      <c r="I37" s="44"/>
      <c r="J37" s="45" t="str">
        <f>IFERROR(VLOOKUP(I37&amp;$D37,勤務時間!$B$2:$C$61,2,FALSE),"")</f>
        <v/>
      </c>
      <c r="K37" s="44"/>
      <c r="L37" s="45" t="str">
        <f>IFERROR(VLOOKUP(K37&amp;$D37,勤務時間!$B$2:$C$61,2,FALSE),"")</f>
        <v/>
      </c>
      <c r="M37" s="44"/>
      <c r="N37" s="45" t="str">
        <f>IFERROR(VLOOKUP(M37&amp;$D37,勤務時間!$B$2:$C$61,2,FALSE),"")</f>
        <v/>
      </c>
      <c r="O37" s="246"/>
      <c r="P37" s="247"/>
    </row>
    <row r="38" spans="2:16" ht="20.100000000000001" customHeight="1" x14ac:dyDescent="0.15">
      <c r="B38" s="42">
        <f t="shared" si="2"/>
        <v>45838</v>
      </c>
      <c r="C38" s="43" t="str">
        <f t="shared" si="1"/>
        <v>月</v>
      </c>
      <c r="D38" s="93" t="str">
        <f t="shared" si="0"/>
        <v>平日</v>
      </c>
      <c r="E38" s="44"/>
      <c r="F38" s="45" t="str">
        <f>IFERROR(VLOOKUP(E38&amp;$D38,勤務時間!$B$2:$C$61,2,FALSE),"")</f>
        <v/>
      </c>
      <c r="G38" s="44"/>
      <c r="H38" s="45" t="str">
        <f>IFERROR(VLOOKUP(G38&amp;$D38,勤務時間!$B$2:$C$61,2,FALSE),"")</f>
        <v/>
      </c>
      <c r="I38" s="44"/>
      <c r="J38" s="45" t="str">
        <f>IFERROR(VLOOKUP(I38&amp;$D38,勤務時間!$B$2:$C$61,2,FALSE),"")</f>
        <v/>
      </c>
      <c r="K38" s="44"/>
      <c r="L38" s="45" t="str">
        <f>IFERROR(VLOOKUP(K38&amp;$D38,勤務時間!$B$2:$C$61,2,FALSE),"")</f>
        <v/>
      </c>
      <c r="M38" s="44"/>
      <c r="N38" s="45" t="str">
        <f>IFERROR(VLOOKUP(M38&amp;$D38,勤務時間!$B$2:$C$61,2,FALSE),"")</f>
        <v/>
      </c>
      <c r="O38" s="246"/>
      <c r="P38" s="247"/>
    </row>
    <row r="39" spans="2:16" ht="20.100000000000001" customHeight="1" x14ac:dyDescent="0.15">
      <c r="B39" s="46"/>
      <c r="C39" s="47"/>
      <c r="D39" s="93" t="str">
        <f t="shared" ref="D39" si="3">IF(C39="月","平日",IF(C39="火","平日",IF(C39="水","平日",IF(C39="木","平日",IF(C39="金","平日",IF(C39="土","土曜日",IF(C39="日","長期休暇","")))))))</f>
        <v/>
      </c>
      <c r="E39" s="48"/>
      <c r="F39" s="49" t="str">
        <f>IFERROR(VLOOKUP(E39&amp;$D39,勤務時間!$B$2:$C$61,2,FALSE),"")</f>
        <v/>
      </c>
      <c r="G39" s="48"/>
      <c r="H39" s="49" t="str">
        <f>IFERROR(VLOOKUP(G39&amp;$D39,勤務時間!$B$2:$C$61,2,FALSE),"")</f>
        <v/>
      </c>
      <c r="I39" s="48"/>
      <c r="J39" s="49" t="str">
        <f>IFERROR(VLOOKUP(I39&amp;$D39,勤務時間!$B$2:$C$61,2,FALSE),"")</f>
        <v/>
      </c>
      <c r="K39" s="48"/>
      <c r="L39" s="49" t="str">
        <f>IFERROR(VLOOKUP(K39&amp;$D39,勤務時間!$B$2:$C$61,2,FALSE),"")</f>
        <v/>
      </c>
      <c r="M39" s="48"/>
      <c r="N39" s="49" t="str">
        <f>IFERROR(VLOOKUP(M39&amp;$D39,勤務時間!$B$2:$C$61,2,FALSE),"")</f>
        <v/>
      </c>
      <c r="O39" s="271"/>
      <c r="P39" s="272"/>
    </row>
    <row r="40" spans="2:16" ht="24" customHeight="1" x14ac:dyDescent="0.15">
      <c r="B40" s="228" t="s">
        <v>34</v>
      </c>
      <c r="C40" s="248"/>
      <c r="D40" s="229"/>
      <c r="E40" s="240">
        <f>COUNTIF(E9:E39,"A")+COUNTIF(E9:E39,"B")+COUNTIF(E9:E39,"C")+COUNTIF(E9:E39,"D")+COUNTIF(E9:E39,"E")+COUNTIF(E9:E39,"F")+COUNTIF(E9:E39,"G")+COUNTIF(E9:E39,"H")+COUNTIF(E9:E39,"I")+COUNTIF(E9:E39,"J")+COUNTIF(E9:E39,"K")+COUNTIF(E9:E39,"L")+COUNTIF(E9:E39,"M")+COUNTIF(E9:E39,"N")+COUNTIF(E9:E39,"O")+COUNTIF(E9:E39,"P")+COUNTIF(E9:E39,"Q")+COUNTIF(E9:E39,"R")+COUNTIF(E9:E39,"S")+COUNTIF(E9:E39,"T")+COUNTIF(E9:E39,"U")+COUNTIF(E9:E39,"V")+COUNTIF(E9:E39,"W")</f>
        <v>0</v>
      </c>
      <c r="F40" s="241"/>
      <c r="G40" s="240">
        <f>COUNTIF(G9:G39,"A")+COUNTIF(G9:G39,"B")+COUNTIF(G9:G39,"C")+COUNTIF(G9:G39,"D")+COUNTIF(G9:G39,"E")+COUNTIF(G9:G39,"F")+COUNTIF(G9:G39,"G")+COUNTIF(G9:G39,"H")+COUNTIF(G9:G39,"I")+COUNTIF(G9:G39,"J")+COUNTIF(G9:G39,"K")+COUNTIF(G9:G39,"L")+COUNTIF(G9:G39,"M")+COUNTIF(G9:G39,"N")+COUNTIF(G9:G39,"O")+COUNTIF(G9:G39,"P")+COUNTIF(G9:G39,"Q")+COUNTIF(G9:G39,"R")+COUNTIF(G9:G39,"S")+COUNTIF(G9:G39,"T")+COUNTIF(G9:G39,"U")+COUNTIF(G9:G39,"V")+COUNTIF(G9:G39,"W")</f>
        <v>0</v>
      </c>
      <c r="H40" s="241"/>
      <c r="I40" s="240">
        <f>COUNTIF(I9:I39,"A")+COUNTIF(I9:I39,"B")+COUNTIF(I9:I39,"C")+COUNTIF(I9:I39,"D")+COUNTIF(I9:I39,"E")+COUNTIF(I9:I39,"F")+COUNTIF(I9:I39,"G")+COUNTIF(I9:I39,"H")+COUNTIF(I9:I39,"I")+COUNTIF(I9:I39,"J")+COUNTIF(I9:I39,"K")+COUNTIF(I9:I39,"L")+COUNTIF(I9:I39,"M")+COUNTIF(I9:I39,"N")+COUNTIF(I9:I39,"O")+COUNTIF(I9:I39,"P")+COUNTIF(I9:I39,"Q")+COUNTIF(I9:I39,"R")+COUNTIF(I9:I39,"S")+COUNTIF(I9:I39,"T")+COUNTIF(I9:I39,"U")+COUNTIF(I9:I39,"V")+COUNTIF(I9:I39,"W")</f>
        <v>0</v>
      </c>
      <c r="J40" s="241"/>
      <c r="K40" s="240">
        <f t="shared" ref="K40" si="4">COUNTIF(K9:K39,"A")+COUNTIF(K9:K39,"B")+COUNTIF(K9:K39,"C")+COUNTIF(K9:K39,"D")+COUNTIF(K9:K39,"E")+COUNTIF(K9:K39,"F")+COUNTIF(K9:K39,"G")+COUNTIF(K9:K39,"H")+COUNTIF(K9:K39,"I")+COUNTIF(K9:K39,"J")+COUNTIF(K9:K39,"K")+COUNTIF(K9:K39,"L")+COUNTIF(K9:K39,"M")+COUNTIF(K9:K39,"N")+COUNTIF(K9:K39,"O")+COUNTIF(K9:K39,"P")+COUNTIF(K9:K39,"Q")+COUNTIF(K9:K39,"R")+COUNTIF(K9:K39,"S")+COUNTIF(K9:K39,"T")+COUNTIF(K9:K39,"U")+COUNTIF(K9:K39,"V")+COUNTIF(K9:K39,"W")</f>
        <v>0</v>
      </c>
      <c r="L40" s="241"/>
      <c r="M40" s="240">
        <f>COUNTIF(M9:M39,"A")+COUNTIF(M9:M39,"B")+COUNTIF(M9:M39,"C")+COUNTIF(M9:M39,"D")+COUNTIF(M9:M39,"E")+COUNTIF(M9:M39,"F")+COUNTIF(M9:M39,"G")+COUNTIF(M9:M39,"H")+COUNTIF(M9:M39,"I")+COUNTIF(M9:M39,"J")+COUNTIF(M9:M39,"K")+COUNTIF(M9:M39,"L")+COUNTIF(M9:M39,"M")+COUNTIF(M9:M39,"N")+COUNTIF(M9:M39,"O")+COUNTIF(M9:M39,"P")+COUNTIF(M9:M39,"Q")+COUNTIF(M9:M39,"R")+COUNTIF(M9:M39,"S")+COUNTIF(M9:M39,"T")+COUNTIF(M9:M39,"U")+COUNTIF(M9:M39,"V")+COUNTIF(M9:M39,"W")</f>
        <v>0</v>
      </c>
      <c r="N40" s="241"/>
      <c r="O40" s="232"/>
      <c r="P40" s="233"/>
    </row>
    <row r="41" spans="2:16" ht="28.5" customHeight="1" x14ac:dyDescent="0.15">
      <c r="B41" s="223" t="s">
        <v>147</v>
      </c>
      <c r="C41" s="226"/>
      <c r="D41" s="227"/>
      <c r="E41" s="219" t="str">
        <f>IF(SUM(F9:F39)=0,"",(SUM(F9:F39)))</f>
        <v/>
      </c>
      <c r="F41" s="220"/>
      <c r="G41" s="219" t="str">
        <f>IF(SUM(H9:H39)=0,"",(SUM(H9:H39)))</f>
        <v/>
      </c>
      <c r="H41" s="220"/>
      <c r="I41" s="219" t="str">
        <f>IF(SUM(J9:J39)=0,"",(SUM(J9:J39)))</f>
        <v/>
      </c>
      <c r="J41" s="220"/>
      <c r="K41" s="219" t="str">
        <f>IF(SUM(L9:L39)=0,"",(SUM(L9:L39)))</f>
        <v/>
      </c>
      <c r="L41" s="220"/>
      <c r="M41" s="219" t="str">
        <f>IF(SUM(N9:N39)=0,"",(SUM(N9:N39)))</f>
        <v/>
      </c>
      <c r="N41" s="220"/>
      <c r="O41" s="221"/>
      <c r="P41" s="222"/>
    </row>
    <row r="42" spans="2:16" ht="28.5" customHeight="1" x14ac:dyDescent="0.15">
      <c r="B42" s="223" t="s">
        <v>148</v>
      </c>
      <c r="C42" s="224"/>
      <c r="D42" s="225"/>
      <c r="E42" s="228" t="str">
        <f>IFERROR(IF(E41*24&gt;$I$4*$O$4*0.8,"〇","×"),"")</f>
        <v/>
      </c>
      <c r="F42" s="229"/>
      <c r="G42" s="228" t="str">
        <f>IFERROR(IF(G41*24&gt;$I$4*$O$4*0.8,"〇","×"),"")</f>
        <v/>
      </c>
      <c r="H42" s="229"/>
      <c r="I42" s="228" t="str">
        <f>IFERROR(IF(I41*24&gt;$I$4*$O$4*0.8,"〇","×"),"")</f>
        <v/>
      </c>
      <c r="J42" s="229"/>
      <c r="K42" s="228" t="str">
        <f>IFERROR(IF(K41*24&gt;$I$4*$O$4*0.8,"〇","×"),"")</f>
        <v/>
      </c>
      <c r="L42" s="229"/>
      <c r="M42" s="228" t="str">
        <f>IFERROR(IF(M41*24&gt;$I$4*$O$4*0.8,"〇","×"),"")</f>
        <v/>
      </c>
      <c r="N42" s="229"/>
      <c r="O42" s="230"/>
      <c r="P42" s="231"/>
    </row>
    <row r="43" spans="2:16" ht="10.5" customHeight="1" x14ac:dyDescent="0.15"/>
    <row r="44" spans="2:16" x14ac:dyDescent="0.15">
      <c r="E44" s="124"/>
    </row>
    <row r="45" spans="2:16" x14ac:dyDescent="0.15">
      <c r="E45" s="50"/>
      <c r="F45" s="51"/>
      <c r="G45" s="51"/>
      <c r="H45" s="51"/>
      <c r="I45" s="51"/>
      <c r="J45" s="51"/>
      <c r="K45" s="51"/>
      <c r="L45" s="51"/>
      <c r="M45" s="51"/>
      <c r="N45" s="51"/>
    </row>
    <row r="46" spans="2:16" x14ac:dyDescent="0.15">
      <c r="E46" s="50"/>
      <c r="F46" s="51"/>
      <c r="G46" s="51"/>
      <c r="H46" s="51"/>
      <c r="I46" s="51"/>
      <c r="J46" s="51"/>
      <c r="K46" s="51"/>
      <c r="L46" s="51"/>
      <c r="M46" s="51"/>
      <c r="N46" s="51"/>
    </row>
    <row r="47" spans="2:16" x14ac:dyDescent="0.15">
      <c r="E47" s="50"/>
      <c r="F47" s="51"/>
      <c r="G47" s="51"/>
      <c r="H47" s="51"/>
      <c r="I47" s="51"/>
      <c r="J47" s="51"/>
      <c r="K47" s="51"/>
      <c r="L47" s="51"/>
      <c r="M47" s="51"/>
      <c r="N47" s="51"/>
    </row>
  </sheetData>
  <mergeCells count="71">
    <mergeCell ref="K1:L1"/>
    <mergeCell ref="B2:P2"/>
    <mergeCell ref="F4:H4"/>
    <mergeCell ref="I4:J4"/>
    <mergeCell ref="K4:N4"/>
    <mergeCell ref="O4:P4"/>
    <mergeCell ref="B6:C8"/>
    <mergeCell ref="D6:D8"/>
    <mergeCell ref="E6:F6"/>
    <mergeCell ref="G6:H6"/>
    <mergeCell ref="I6:J6"/>
    <mergeCell ref="O14:P14"/>
    <mergeCell ref="M6:N6"/>
    <mergeCell ref="O6:P8"/>
    <mergeCell ref="E7:F7"/>
    <mergeCell ref="G7:H7"/>
    <mergeCell ref="I7:J7"/>
    <mergeCell ref="K7:L7"/>
    <mergeCell ref="M7:N7"/>
    <mergeCell ref="K6:L6"/>
    <mergeCell ref="O9:P9"/>
    <mergeCell ref="O10:P10"/>
    <mergeCell ref="O11:P11"/>
    <mergeCell ref="O12:P12"/>
    <mergeCell ref="O13:P13"/>
    <mergeCell ref="O26:P26"/>
    <mergeCell ref="O15:P15"/>
    <mergeCell ref="O16:P16"/>
    <mergeCell ref="O17:P17"/>
    <mergeCell ref="O18:P18"/>
    <mergeCell ref="O19:P19"/>
    <mergeCell ref="O20:P20"/>
    <mergeCell ref="O21:P21"/>
    <mergeCell ref="O22:P22"/>
    <mergeCell ref="O23:P23"/>
    <mergeCell ref="O24:P24"/>
    <mergeCell ref="O25:P25"/>
    <mergeCell ref="O38:P38"/>
    <mergeCell ref="O27:P27"/>
    <mergeCell ref="O28:P28"/>
    <mergeCell ref="O29:P29"/>
    <mergeCell ref="O30:P30"/>
    <mergeCell ref="O31:P31"/>
    <mergeCell ref="O32:P32"/>
    <mergeCell ref="O33:P33"/>
    <mergeCell ref="O34:P34"/>
    <mergeCell ref="O35:P35"/>
    <mergeCell ref="O36:P36"/>
    <mergeCell ref="O37:P37"/>
    <mergeCell ref="O39:P39"/>
    <mergeCell ref="B40:D40"/>
    <mergeCell ref="E40:F40"/>
    <mergeCell ref="G40:H40"/>
    <mergeCell ref="I40:J40"/>
    <mergeCell ref="K40:L40"/>
    <mergeCell ref="M40:N40"/>
    <mergeCell ref="O40:P40"/>
    <mergeCell ref="O41:P41"/>
    <mergeCell ref="B42:D42"/>
    <mergeCell ref="E42:F42"/>
    <mergeCell ref="G42:H42"/>
    <mergeCell ref="I42:J42"/>
    <mergeCell ref="K42:L42"/>
    <mergeCell ref="M42:N42"/>
    <mergeCell ref="O42:P42"/>
    <mergeCell ref="B41:D41"/>
    <mergeCell ref="E41:F41"/>
    <mergeCell ref="G41:H41"/>
    <mergeCell ref="I41:J41"/>
    <mergeCell ref="K41:L41"/>
    <mergeCell ref="M41:N41"/>
  </mergeCells>
  <phoneticPr fontId="1"/>
  <dataValidations count="1">
    <dataValidation type="list" allowBlank="1" showInputMessage="1" showErrorMessage="1" sqref="D9:D39">
      <formula1>"平日,土曜日,長期休暇,その他,　"</formula1>
    </dataValidation>
  </dataValidations>
  <pageMargins left="0.35433070866141736" right="0.35433070866141736" top="0.55118110236220474" bottom="0.35433070866141736"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OFFSET(職員情報!$C$6,0,0,COUNTA(職員情報!$C$6:$C$25),1)</xm:f>
          </x14:formula1>
          <xm:sqref>E6:N6</xm:sqref>
        </x14:dataValidation>
        <x14:dataValidation type="list" allowBlank="1" showInputMessage="1" showErrorMessage="1">
          <x14:formula1>
            <xm:f>シフト情報!$B$15:$B$29</xm:f>
          </x14:formula1>
          <xm:sqref>E9:E39 G9:G39 I9:I39 K9:K39 M9:M39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47"/>
  <sheetViews>
    <sheetView topLeftCell="A31" zoomScale="115" zoomScaleNormal="115" zoomScaleSheetLayoutView="85" workbookViewId="0">
      <selection activeCell="O9" sqref="O9:P39"/>
    </sheetView>
  </sheetViews>
  <sheetFormatPr defaultRowHeight="15" x14ac:dyDescent="0.15"/>
  <cols>
    <col min="1" max="1" width="3.25" style="35" customWidth="1"/>
    <col min="2" max="2" width="5.875" style="34" customWidth="1"/>
    <col min="3" max="3" width="3.375" style="35" bestFit="1" customWidth="1"/>
    <col min="4" max="4" width="5.625" style="35" customWidth="1"/>
    <col min="5" max="5" width="4.25" style="34" bestFit="1" customWidth="1"/>
    <col min="6" max="6" width="8.125" style="35" customWidth="1"/>
    <col min="7" max="7" width="4.25" style="35" bestFit="1" customWidth="1"/>
    <col min="8" max="8" width="8.125" style="35" customWidth="1"/>
    <col min="9" max="9" width="4.25" style="35" bestFit="1" customWidth="1"/>
    <col min="10" max="10" width="8.125" style="35" customWidth="1"/>
    <col min="11" max="11" width="4.25" style="35" bestFit="1" customWidth="1"/>
    <col min="12" max="12" width="8.125" style="35" customWidth="1"/>
    <col min="13" max="13" width="4.25" style="35" bestFit="1" customWidth="1"/>
    <col min="14" max="14" width="8.125" style="35" customWidth="1"/>
    <col min="15" max="15" width="6.375" style="35" customWidth="1"/>
    <col min="16" max="16" width="8.25" style="35" customWidth="1"/>
    <col min="17" max="16384" width="9" style="35"/>
  </cols>
  <sheetData>
    <row r="1" spans="2:16" ht="15.75" x14ac:dyDescent="0.15">
      <c r="K1" s="249" t="s">
        <v>20</v>
      </c>
      <c r="L1" s="249"/>
      <c r="M1" s="123">
        <v>7</v>
      </c>
      <c r="N1" s="59" t="s">
        <v>18</v>
      </c>
      <c r="O1" s="59">
        <v>7</v>
      </c>
      <c r="P1" s="36" t="s">
        <v>19</v>
      </c>
    </row>
    <row r="2" spans="2:16" ht="26.25" x14ac:dyDescent="0.15">
      <c r="B2" s="282" t="str">
        <f>'4月'!B2:P2</f>
        <v>○○児童クラブ　出勤簿（実績）</v>
      </c>
      <c r="C2" s="282"/>
      <c r="D2" s="282"/>
      <c r="E2" s="282"/>
      <c r="F2" s="282"/>
      <c r="G2" s="282"/>
      <c r="H2" s="282"/>
      <c r="I2" s="282"/>
      <c r="J2" s="282"/>
      <c r="K2" s="282"/>
      <c r="L2" s="282"/>
      <c r="M2" s="282"/>
      <c r="N2" s="282"/>
      <c r="O2" s="282"/>
      <c r="P2" s="282"/>
    </row>
    <row r="3" spans="2:16" ht="8.25" customHeight="1" x14ac:dyDescent="0.15">
      <c r="B3" s="99"/>
      <c r="C3" s="99"/>
      <c r="D3" s="99"/>
      <c r="E3" s="99"/>
      <c r="F3" s="99"/>
      <c r="G3" s="99"/>
      <c r="H3" s="99"/>
      <c r="I3" s="99"/>
      <c r="J3" s="99"/>
      <c r="K3" s="99"/>
      <c r="L3" s="99"/>
      <c r="M3" s="99"/>
      <c r="N3" s="99"/>
      <c r="O3" s="99"/>
      <c r="P3" s="99"/>
    </row>
    <row r="4" spans="2:16" ht="20.25" customHeight="1" x14ac:dyDescent="0.15">
      <c r="B4" s="37" t="s">
        <v>33</v>
      </c>
      <c r="C4" s="99"/>
      <c r="D4" s="99"/>
      <c r="E4" s="99"/>
      <c r="F4" s="253" t="s">
        <v>132</v>
      </c>
      <c r="G4" s="254"/>
      <c r="H4" s="255"/>
      <c r="I4" s="256"/>
      <c r="J4" s="257"/>
      <c r="K4" s="268" t="s">
        <v>124</v>
      </c>
      <c r="L4" s="269"/>
      <c r="M4" s="269"/>
      <c r="N4" s="270"/>
      <c r="O4" s="283">
        <f>'4月'!O4:P4</f>
        <v>0</v>
      </c>
      <c r="P4" s="284"/>
    </row>
    <row r="5" spans="2:16" ht="7.5" customHeight="1" x14ac:dyDescent="0.15"/>
    <row r="6" spans="2:16" ht="24.75" customHeight="1" x14ac:dyDescent="0.15">
      <c r="B6" s="234" t="s">
        <v>0</v>
      </c>
      <c r="C6" s="235"/>
      <c r="D6" s="250" t="s">
        <v>116</v>
      </c>
      <c r="E6" s="259"/>
      <c r="F6" s="259"/>
      <c r="G6" s="259"/>
      <c r="H6" s="259"/>
      <c r="I6" s="259"/>
      <c r="J6" s="259"/>
      <c r="K6" s="259"/>
      <c r="L6" s="259"/>
      <c r="M6" s="259"/>
      <c r="N6" s="259"/>
      <c r="O6" s="260" t="s">
        <v>114</v>
      </c>
      <c r="P6" s="261"/>
    </row>
    <row r="7" spans="2:16" ht="18" customHeight="1" x14ac:dyDescent="0.15">
      <c r="B7" s="236"/>
      <c r="C7" s="237"/>
      <c r="D7" s="251"/>
      <c r="E7" s="242" t="str">
        <f>IFERROR(VLOOKUP(E6,職員情報!$C$6:$D$25,2,FALSE),"")</f>
        <v/>
      </c>
      <c r="F7" s="243"/>
      <c r="G7" s="242" t="str">
        <f>IFERROR(VLOOKUP(G6,職員情報!$C$6:$D$25,2,FALSE),"")</f>
        <v/>
      </c>
      <c r="H7" s="243"/>
      <c r="I7" s="242" t="str">
        <f>IFERROR(VLOOKUP(I6,職員情報!$C$6:$D$25,2,FALSE),"")</f>
        <v/>
      </c>
      <c r="J7" s="243"/>
      <c r="K7" s="242" t="str">
        <f>IFERROR(VLOOKUP(K6,職員情報!$C$6:$D$25,2,FALSE),"")</f>
        <v/>
      </c>
      <c r="L7" s="243"/>
      <c r="M7" s="242" t="str">
        <f>IFERROR(VLOOKUP(M6,職員情報!$C$6:$D$25,2,FALSE),"")</f>
        <v/>
      </c>
      <c r="N7" s="243"/>
      <c r="O7" s="262"/>
      <c r="P7" s="263"/>
    </row>
    <row r="8" spans="2:16" ht="18" customHeight="1" x14ac:dyDescent="0.15">
      <c r="B8" s="238"/>
      <c r="C8" s="239"/>
      <c r="D8" s="252"/>
      <c r="E8" s="52" t="s">
        <v>4</v>
      </c>
      <c r="F8" s="125" t="s">
        <v>21</v>
      </c>
      <c r="G8" s="52" t="s">
        <v>4</v>
      </c>
      <c r="H8" s="125" t="s">
        <v>21</v>
      </c>
      <c r="I8" s="52" t="s">
        <v>4</v>
      </c>
      <c r="J8" s="125" t="s">
        <v>21</v>
      </c>
      <c r="K8" s="52" t="s">
        <v>4</v>
      </c>
      <c r="L8" s="125" t="s">
        <v>21</v>
      </c>
      <c r="M8" s="52" t="s">
        <v>4</v>
      </c>
      <c r="N8" s="125" t="s">
        <v>21</v>
      </c>
      <c r="O8" s="264"/>
      <c r="P8" s="265"/>
    </row>
    <row r="9" spans="2:16" ht="20.100000000000001" customHeight="1" x14ac:dyDescent="0.15">
      <c r="B9" s="39">
        <v>45839</v>
      </c>
      <c r="C9" s="53" t="str">
        <f>IF(B9="","",TEXT(B9,"aaa"))</f>
        <v>火</v>
      </c>
      <c r="D9" s="93" t="str">
        <f t="shared" ref="D9:D38" si="0">IF(C9="月","平日",IF(C9="火","平日",IF(C9="水","平日",IF(C9="木","平日",IF(C9="金","平日",IF(C9="土","土曜日",IF(C9="日","　","")))))))</f>
        <v>平日</v>
      </c>
      <c r="E9" s="40"/>
      <c r="F9" s="41" t="str">
        <f>IFERROR(VLOOKUP(E9&amp;$D9,勤務時間!$B$2:$C$61,2,FALSE),"")</f>
        <v/>
      </c>
      <c r="G9" s="40"/>
      <c r="H9" s="41" t="str">
        <f>IFERROR(VLOOKUP(G9&amp;$D9,勤務時間!$B$2:$C$61,2,FALSE),"")</f>
        <v/>
      </c>
      <c r="I9" s="40"/>
      <c r="J9" s="41" t="str">
        <f>IFERROR(VLOOKUP(I9&amp;$D9,勤務時間!$B$2:$C$61,2,FALSE),"")</f>
        <v/>
      </c>
      <c r="K9" s="40"/>
      <c r="L9" s="41" t="str">
        <f>IFERROR(VLOOKUP(K9&amp;$D9,勤務時間!$B$2:$C$61,2,FALSE),"")</f>
        <v/>
      </c>
      <c r="M9" s="40"/>
      <c r="N9" s="41" t="str">
        <f>IFERROR(VLOOKUP(M9&amp;$D9,勤務時間!$B$2:$C$61,2,FALSE),"")</f>
        <v/>
      </c>
      <c r="O9" s="244"/>
      <c r="P9" s="245"/>
    </row>
    <row r="10" spans="2:16" ht="20.100000000000001" customHeight="1" x14ac:dyDescent="0.15">
      <c r="B10" s="42">
        <f>B9+1</f>
        <v>45840</v>
      </c>
      <c r="C10" s="43" t="str">
        <f t="shared" ref="C10:C38" si="1">IF(B10="","",TEXT(B10,"aaa"))</f>
        <v>水</v>
      </c>
      <c r="D10" s="93" t="str">
        <f t="shared" si="0"/>
        <v>平日</v>
      </c>
      <c r="E10" s="44"/>
      <c r="F10" s="41" t="str">
        <f>IFERROR(VLOOKUP(E10&amp;$D10,勤務時間!$B$2:$C$61,2,FALSE),"")</f>
        <v/>
      </c>
      <c r="G10" s="44"/>
      <c r="H10" s="41" t="str">
        <f>IFERROR(VLOOKUP(G10&amp;$D10,勤務時間!$B$2:$C$61,2,FALSE),"")</f>
        <v/>
      </c>
      <c r="I10" s="44"/>
      <c r="J10" s="41" t="str">
        <f>IFERROR(VLOOKUP(I10&amp;$D10,勤務時間!$B$2:$C$61,2,FALSE),"")</f>
        <v/>
      </c>
      <c r="K10" s="44"/>
      <c r="L10" s="41" t="str">
        <f>IFERROR(VLOOKUP(K10&amp;$D10,勤務時間!$B$2:$C$61,2,FALSE),"")</f>
        <v/>
      </c>
      <c r="M10" s="44"/>
      <c r="N10" s="41" t="str">
        <f>IFERROR(VLOOKUP(M10&amp;$D10,勤務時間!$B$2:$C$61,2,FALSE),"")</f>
        <v/>
      </c>
      <c r="O10" s="246"/>
      <c r="P10" s="247"/>
    </row>
    <row r="11" spans="2:16" ht="20.100000000000001" customHeight="1" x14ac:dyDescent="0.15">
      <c r="B11" s="42">
        <f t="shared" ref="B11:B38" si="2">B10+1</f>
        <v>45841</v>
      </c>
      <c r="C11" s="43" t="str">
        <f>IF(B11="","",TEXT(B11,"aaa"))</f>
        <v>木</v>
      </c>
      <c r="D11" s="93" t="str">
        <f t="shared" si="0"/>
        <v>平日</v>
      </c>
      <c r="E11" s="40"/>
      <c r="F11" s="41" t="str">
        <f>IFERROR(VLOOKUP(E11&amp;$D11,勤務時間!$B$2:$C$61,2,FALSE),"")</f>
        <v/>
      </c>
      <c r="G11" s="40"/>
      <c r="H11" s="41" t="str">
        <f>IFERROR(VLOOKUP(G11&amp;$D11,勤務時間!$B$2:$C$61,2,FALSE),"")</f>
        <v/>
      </c>
      <c r="I11" s="40"/>
      <c r="J11" s="41" t="str">
        <f>IFERROR(VLOOKUP(I11&amp;$D11,勤務時間!$B$2:$C$61,2,FALSE),"")</f>
        <v/>
      </c>
      <c r="K11" s="40"/>
      <c r="L11" s="41" t="str">
        <f>IFERROR(VLOOKUP(K11&amp;$D11,勤務時間!$B$2:$C$61,2,FALSE),"")</f>
        <v/>
      </c>
      <c r="M11" s="40"/>
      <c r="N11" s="41" t="str">
        <f>IFERROR(VLOOKUP(M11&amp;$D11,勤務時間!$B$2:$C$61,2,FALSE),"")</f>
        <v/>
      </c>
      <c r="O11" s="246"/>
      <c r="P11" s="247"/>
    </row>
    <row r="12" spans="2:16" ht="20.100000000000001" customHeight="1" x14ac:dyDescent="0.15">
      <c r="B12" s="42">
        <f t="shared" si="2"/>
        <v>45842</v>
      </c>
      <c r="C12" s="43" t="str">
        <f t="shared" si="1"/>
        <v>金</v>
      </c>
      <c r="D12" s="93" t="str">
        <f t="shared" si="0"/>
        <v>平日</v>
      </c>
      <c r="E12" s="40"/>
      <c r="F12" s="41" t="str">
        <f>IFERROR(VLOOKUP(E12&amp;$D12,勤務時間!$B$2:$C$61,2,FALSE),"")</f>
        <v/>
      </c>
      <c r="G12" s="40"/>
      <c r="H12" s="41" t="str">
        <f>IFERROR(VLOOKUP(G12&amp;$D12,勤務時間!$B$2:$C$61,2,FALSE),"")</f>
        <v/>
      </c>
      <c r="I12" s="40"/>
      <c r="J12" s="41" t="str">
        <f>IFERROR(VLOOKUP(I12&amp;$D12,勤務時間!$B$2:$C$61,2,FALSE),"")</f>
        <v/>
      </c>
      <c r="K12" s="40"/>
      <c r="L12" s="41" t="str">
        <f>IFERROR(VLOOKUP(K12&amp;$D12,勤務時間!$B$2:$C$61,2,FALSE),"")</f>
        <v/>
      </c>
      <c r="M12" s="40"/>
      <c r="N12" s="41" t="str">
        <f>IFERROR(VLOOKUP(M12&amp;$D12,勤務時間!$B$2:$C$61,2,FALSE),"")</f>
        <v/>
      </c>
      <c r="O12" s="246"/>
      <c r="P12" s="247"/>
    </row>
    <row r="13" spans="2:16" ht="20.100000000000001" customHeight="1" x14ac:dyDescent="0.15">
      <c r="B13" s="42">
        <f t="shared" si="2"/>
        <v>45843</v>
      </c>
      <c r="C13" s="43" t="str">
        <f t="shared" si="1"/>
        <v>土</v>
      </c>
      <c r="D13" s="93" t="str">
        <f t="shared" si="0"/>
        <v>土曜日</v>
      </c>
      <c r="E13" s="44"/>
      <c r="F13" s="45" t="str">
        <f>IFERROR(VLOOKUP(E13&amp;$D13,勤務時間!$B$2:$C$61,2,FALSE),"")</f>
        <v/>
      </c>
      <c r="G13" s="44"/>
      <c r="H13" s="45" t="str">
        <f>IFERROR(VLOOKUP(G13&amp;$D13,勤務時間!$B$2:$C$61,2,FALSE),"")</f>
        <v/>
      </c>
      <c r="I13" s="44"/>
      <c r="J13" s="45" t="str">
        <f>IFERROR(VLOOKUP(I13&amp;$D13,勤務時間!$B$2:$C$61,2,FALSE),"")</f>
        <v/>
      </c>
      <c r="K13" s="44"/>
      <c r="L13" s="45" t="str">
        <f>IFERROR(VLOOKUP(K13&amp;$D13,勤務時間!$B$2:$C$61,2,FALSE),"")</f>
        <v/>
      </c>
      <c r="M13" s="44"/>
      <c r="N13" s="45" t="str">
        <f>IFERROR(VLOOKUP(M13&amp;$D13,勤務時間!$B$2:$C$61,2,FALSE),"")</f>
        <v/>
      </c>
      <c r="O13" s="246"/>
      <c r="P13" s="247"/>
    </row>
    <row r="14" spans="2:16" ht="20.100000000000001" customHeight="1" x14ac:dyDescent="0.15">
      <c r="B14" s="42">
        <f t="shared" si="2"/>
        <v>45844</v>
      </c>
      <c r="C14" s="43" t="str">
        <f>IF(B14="","",TEXT(B14,"aaa"))</f>
        <v>日</v>
      </c>
      <c r="D14" s="93" t="str">
        <f t="shared" si="0"/>
        <v>　</v>
      </c>
      <c r="E14" s="44"/>
      <c r="F14" s="45" t="str">
        <f>IFERROR(VLOOKUP(E14&amp;$D14,勤務時間!$B$2:$C$61,2,FALSE),"")</f>
        <v/>
      </c>
      <c r="G14" s="44"/>
      <c r="H14" s="45" t="str">
        <f>IFERROR(VLOOKUP(G14&amp;$D14,勤務時間!$B$2:$C$61,2,FALSE),"")</f>
        <v/>
      </c>
      <c r="I14" s="44"/>
      <c r="J14" s="45" t="str">
        <f>IFERROR(VLOOKUP(I14&amp;$D14,勤務時間!$B$2:$C$61,2,FALSE),"")</f>
        <v/>
      </c>
      <c r="K14" s="44"/>
      <c r="L14" s="45" t="str">
        <f>IFERROR(VLOOKUP(K14&amp;$D14,勤務時間!$B$2:$C$61,2,FALSE),"")</f>
        <v/>
      </c>
      <c r="M14" s="44"/>
      <c r="N14" s="45" t="str">
        <f>IFERROR(VLOOKUP(M14&amp;$D14,勤務時間!$B$2:$C$61,2,FALSE),"")</f>
        <v/>
      </c>
      <c r="O14" s="246"/>
      <c r="P14" s="247"/>
    </row>
    <row r="15" spans="2:16" ht="20.100000000000001" customHeight="1" x14ac:dyDescent="0.15">
      <c r="B15" s="42">
        <f t="shared" si="2"/>
        <v>45845</v>
      </c>
      <c r="C15" s="43" t="str">
        <f t="shared" si="1"/>
        <v>月</v>
      </c>
      <c r="D15" s="93" t="str">
        <f t="shared" si="0"/>
        <v>平日</v>
      </c>
      <c r="E15" s="44"/>
      <c r="F15" s="45" t="str">
        <f>IFERROR(VLOOKUP(E15&amp;$D15,勤務時間!$B$2:$C$61,2,FALSE),"")</f>
        <v/>
      </c>
      <c r="G15" s="44"/>
      <c r="H15" s="45" t="str">
        <f>IFERROR(VLOOKUP(G15&amp;$D15,勤務時間!$B$2:$C$61,2,FALSE),"")</f>
        <v/>
      </c>
      <c r="I15" s="44"/>
      <c r="J15" s="45" t="str">
        <f>IFERROR(VLOOKUP(I15&amp;$D15,勤務時間!$B$2:$C$61,2,FALSE),"")</f>
        <v/>
      </c>
      <c r="K15" s="44"/>
      <c r="L15" s="45" t="str">
        <f>IFERROR(VLOOKUP(K15&amp;$D15,勤務時間!$B$2:$C$61,2,FALSE),"")</f>
        <v/>
      </c>
      <c r="M15" s="44"/>
      <c r="N15" s="45" t="str">
        <f>IFERROR(VLOOKUP(M15&amp;$D15,勤務時間!$B$2:$C$61,2,FALSE),"")</f>
        <v/>
      </c>
      <c r="O15" s="246"/>
      <c r="P15" s="247"/>
    </row>
    <row r="16" spans="2:16" ht="20.100000000000001" customHeight="1" x14ac:dyDescent="0.15">
      <c r="B16" s="42">
        <f t="shared" si="2"/>
        <v>45846</v>
      </c>
      <c r="C16" s="43" t="str">
        <f t="shared" si="1"/>
        <v>火</v>
      </c>
      <c r="D16" s="93" t="str">
        <f t="shared" si="0"/>
        <v>平日</v>
      </c>
      <c r="E16" s="44"/>
      <c r="F16" s="45" t="str">
        <f>IFERROR(VLOOKUP(E16&amp;$D16,勤務時間!$B$2:$C$61,2,FALSE),"")</f>
        <v/>
      </c>
      <c r="G16" s="44"/>
      <c r="H16" s="45" t="str">
        <f>IFERROR(VLOOKUP(G16&amp;$D16,勤務時間!$B$2:$C$61,2,FALSE),"")</f>
        <v/>
      </c>
      <c r="I16" s="44"/>
      <c r="J16" s="45" t="str">
        <f>IFERROR(VLOOKUP(I16&amp;$D16,勤務時間!$B$2:$C$61,2,FALSE),"")</f>
        <v/>
      </c>
      <c r="K16" s="44"/>
      <c r="L16" s="45" t="str">
        <f>IFERROR(VLOOKUP(K16&amp;$D16,勤務時間!$B$2:$C$61,2,FALSE),"")</f>
        <v/>
      </c>
      <c r="M16" s="44"/>
      <c r="N16" s="45" t="str">
        <f>IFERROR(VLOOKUP(M16&amp;$D16,勤務時間!$B$2:$C$61,2,FALSE),"")</f>
        <v/>
      </c>
      <c r="O16" s="246"/>
      <c r="P16" s="247"/>
    </row>
    <row r="17" spans="2:16" ht="20.100000000000001" customHeight="1" x14ac:dyDescent="0.15">
      <c r="B17" s="42">
        <f t="shared" si="2"/>
        <v>45847</v>
      </c>
      <c r="C17" s="43" t="str">
        <f t="shared" si="1"/>
        <v>水</v>
      </c>
      <c r="D17" s="93" t="str">
        <f t="shared" si="0"/>
        <v>平日</v>
      </c>
      <c r="E17" s="44"/>
      <c r="F17" s="45" t="str">
        <f>IFERROR(VLOOKUP(E17&amp;$D17,勤務時間!$B$2:$C$61,2,FALSE),"")</f>
        <v/>
      </c>
      <c r="G17" s="44"/>
      <c r="H17" s="45" t="str">
        <f>IFERROR(VLOOKUP(G17&amp;$D17,勤務時間!$B$2:$C$61,2,FALSE),"")</f>
        <v/>
      </c>
      <c r="I17" s="44"/>
      <c r="J17" s="45" t="str">
        <f>IFERROR(VLOOKUP(I17&amp;$D17,勤務時間!$B$2:$C$61,2,FALSE),"")</f>
        <v/>
      </c>
      <c r="K17" s="44"/>
      <c r="L17" s="45" t="str">
        <f>IFERROR(VLOOKUP(K17&amp;$D17,勤務時間!$B$2:$C$61,2,FALSE),"")</f>
        <v/>
      </c>
      <c r="M17" s="44"/>
      <c r="N17" s="45" t="str">
        <f>IFERROR(VLOOKUP(M17&amp;$D17,勤務時間!$B$2:$C$61,2,FALSE),"")</f>
        <v/>
      </c>
      <c r="O17" s="246"/>
      <c r="P17" s="247"/>
    </row>
    <row r="18" spans="2:16" ht="20.100000000000001" customHeight="1" x14ac:dyDescent="0.15">
      <c r="B18" s="42">
        <f t="shared" si="2"/>
        <v>45848</v>
      </c>
      <c r="C18" s="43" t="str">
        <f t="shared" si="1"/>
        <v>木</v>
      </c>
      <c r="D18" s="93" t="str">
        <f t="shared" si="0"/>
        <v>平日</v>
      </c>
      <c r="E18" s="44"/>
      <c r="F18" s="45" t="str">
        <f>IFERROR(VLOOKUP(E18&amp;$D18,勤務時間!$B$2:$C$61,2,FALSE),"")</f>
        <v/>
      </c>
      <c r="G18" s="44"/>
      <c r="H18" s="45" t="str">
        <f>IFERROR(VLOOKUP(G18&amp;$D18,勤務時間!$B$2:$C$61,2,FALSE),"")</f>
        <v/>
      </c>
      <c r="I18" s="44"/>
      <c r="J18" s="45" t="str">
        <f>IFERROR(VLOOKUP(I18&amp;$D18,勤務時間!$B$2:$C$61,2,FALSE),"")</f>
        <v/>
      </c>
      <c r="K18" s="44"/>
      <c r="L18" s="45" t="str">
        <f>IFERROR(VLOOKUP(K18&amp;$D18,勤務時間!$B$2:$C$61,2,FALSE),"")</f>
        <v/>
      </c>
      <c r="M18" s="44"/>
      <c r="N18" s="45" t="str">
        <f>IFERROR(VLOOKUP(M18&amp;$D18,勤務時間!$B$2:$C$61,2,FALSE),"")</f>
        <v/>
      </c>
      <c r="O18" s="246"/>
      <c r="P18" s="247"/>
    </row>
    <row r="19" spans="2:16" ht="20.100000000000001" customHeight="1" x14ac:dyDescent="0.15">
      <c r="B19" s="42">
        <f t="shared" si="2"/>
        <v>45849</v>
      </c>
      <c r="C19" s="43" t="str">
        <f t="shared" si="1"/>
        <v>金</v>
      </c>
      <c r="D19" s="93" t="str">
        <f t="shared" si="0"/>
        <v>平日</v>
      </c>
      <c r="E19" s="44"/>
      <c r="F19" s="45" t="str">
        <f>IFERROR(VLOOKUP(E19&amp;$D19,勤務時間!$B$2:$C$61,2,FALSE),"")</f>
        <v/>
      </c>
      <c r="G19" s="44"/>
      <c r="H19" s="45" t="str">
        <f>IFERROR(VLOOKUP(G19&amp;$D19,勤務時間!$B$2:$C$61,2,FALSE),"")</f>
        <v/>
      </c>
      <c r="I19" s="44"/>
      <c r="J19" s="45" t="str">
        <f>IFERROR(VLOOKUP(I19&amp;$D19,勤務時間!$B$2:$C$61,2,FALSE),"")</f>
        <v/>
      </c>
      <c r="K19" s="44"/>
      <c r="L19" s="45" t="str">
        <f>IFERROR(VLOOKUP(K19&amp;$D19,勤務時間!$B$2:$C$61,2,FALSE),"")</f>
        <v/>
      </c>
      <c r="M19" s="44"/>
      <c r="N19" s="45" t="str">
        <f>IFERROR(VLOOKUP(M19&amp;$D19,勤務時間!$B$2:$C$61,2,FALSE),"")</f>
        <v/>
      </c>
      <c r="O19" s="246"/>
      <c r="P19" s="247"/>
    </row>
    <row r="20" spans="2:16" ht="20.100000000000001" customHeight="1" x14ac:dyDescent="0.15">
      <c r="B20" s="42">
        <f t="shared" si="2"/>
        <v>45850</v>
      </c>
      <c r="C20" s="43" t="str">
        <f t="shared" si="1"/>
        <v>土</v>
      </c>
      <c r="D20" s="93" t="str">
        <f t="shared" si="0"/>
        <v>土曜日</v>
      </c>
      <c r="E20" s="44"/>
      <c r="F20" s="45" t="str">
        <f>IFERROR(VLOOKUP(E20&amp;$D20,勤務時間!$B$2:$C$61,2,FALSE),"")</f>
        <v/>
      </c>
      <c r="G20" s="44"/>
      <c r="H20" s="45" t="str">
        <f>IFERROR(VLOOKUP(G20&amp;$D20,勤務時間!$B$2:$C$61,2,FALSE),"")</f>
        <v/>
      </c>
      <c r="I20" s="44"/>
      <c r="J20" s="45" t="str">
        <f>IFERROR(VLOOKUP(I20&amp;$D20,勤務時間!$B$2:$C$61,2,FALSE),"")</f>
        <v/>
      </c>
      <c r="K20" s="44"/>
      <c r="L20" s="45" t="str">
        <f>IFERROR(VLOOKUP(K20&amp;$D20,勤務時間!$B$2:$C$61,2,FALSE),"")</f>
        <v/>
      </c>
      <c r="M20" s="44"/>
      <c r="N20" s="45" t="str">
        <f>IFERROR(VLOOKUP(M20&amp;$D20,勤務時間!$B$2:$C$61,2,FALSE),"")</f>
        <v/>
      </c>
      <c r="O20" s="246"/>
      <c r="P20" s="247"/>
    </row>
    <row r="21" spans="2:16" ht="20.100000000000001" customHeight="1" x14ac:dyDescent="0.15">
      <c r="B21" s="42">
        <f t="shared" si="2"/>
        <v>45851</v>
      </c>
      <c r="C21" s="43" t="str">
        <f t="shared" si="1"/>
        <v>日</v>
      </c>
      <c r="D21" s="93" t="str">
        <f t="shared" si="0"/>
        <v>　</v>
      </c>
      <c r="E21" s="44"/>
      <c r="F21" s="45" t="str">
        <f>IFERROR(VLOOKUP(E21&amp;$D21,勤務時間!$B$2:$C$61,2,FALSE),"")</f>
        <v/>
      </c>
      <c r="G21" s="44"/>
      <c r="H21" s="45" t="str">
        <f>IFERROR(VLOOKUP(G21&amp;$D21,勤務時間!$B$2:$C$61,2,FALSE),"")</f>
        <v/>
      </c>
      <c r="I21" s="44"/>
      <c r="J21" s="45" t="str">
        <f>IFERROR(VLOOKUP(I21&amp;$D21,勤務時間!$B$2:$C$61,2,FALSE),"")</f>
        <v/>
      </c>
      <c r="K21" s="44"/>
      <c r="L21" s="45" t="str">
        <f>IFERROR(VLOOKUP(K21&amp;$D21,勤務時間!$B$2:$C$61,2,FALSE),"")</f>
        <v/>
      </c>
      <c r="M21" s="44"/>
      <c r="N21" s="45" t="str">
        <f>IFERROR(VLOOKUP(M21&amp;$D21,勤務時間!$B$2:$C$61,2,FALSE),"")</f>
        <v/>
      </c>
      <c r="O21" s="246"/>
      <c r="P21" s="247"/>
    </row>
    <row r="22" spans="2:16" ht="20.100000000000001" customHeight="1" x14ac:dyDescent="0.15">
      <c r="B22" s="42">
        <f t="shared" si="2"/>
        <v>45852</v>
      </c>
      <c r="C22" s="43" t="str">
        <f t="shared" si="1"/>
        <v>月</v>
      </c>
      <c r="D22" s="93" t="str">
        <f t="shared" si="0"/>
        <v>平日</v>
      </c>
      <c r="E22" s="44"/>
      <c r="F22" s="45" t="str">
        <f>IFERROR(VLOOKUP(E22&amp;$D22,勤務時間!$B$2:$C$61,2,FALSE),"")</f>
        <v/>
      </c>
      <c r="G22" s="44"/>
      <c r="H22" s="45" t="str">
        <f>IFERROR(VLOOKUP(G22&amp;$D22,勤務時間!$B$2:$C$61,2,FALSE),"")</f>
        <v/>
      </c>
      <c r="I22" s="44"/>
      <c r="J22" s="45" t="str">
        <f>IFERROR(VLOOKUP(I22&amp;$D22,勤務時間!$B$2:$C$61,2,FALSE),"")</f>
        <v/>
      </c>
      <c r="K22" s="44"/>
      <c r="L22" s="45" t="str">
        <f>IFERROR(VLOOKUP(K22&amp;$D22,勤務時間!$B$2:$C$61,2,FALSE),"")</f>
        <v/>
      </c>
      <c r="M22" s="44"/>
      <c r="N22" s="45" t="str">
        <f>IFERROR(VLOOKUP(M22&amp;$D22,勤務時間!$B$2:$C$61,2,FALSE),"")</f>
        <v/>
      </c>
      <c r="O22" s="246"/>
      <c r="P22" s="247"/>
    </row>
    <row r="23" spans="2:16" ht="20.100000000000001" customHeight="1" x14ac:dyDescent="0.15">
      <c r="B23" s="42">
        <f t="shared" si="2"/>
        <v>45853</v>
      </c>
      <c r="C23" s="43" t="str">
        <f t="shared" si="1"/>
        <v>火</v>
      </c>
      <c r="D23" s="93" t="str">
        <f t="shared" si="0"/>
        <v>平日</v>
      </c>
      <c r="E23" s="44"/>
      <c r="F23" s="45" t="str">
        <f>IFERROR(VLOOKUP(E23&amp;$D23,勤務時間!$B$2:$C$61,2,FALSE),"")</f>
        <v/>
      </c>
      <c r="G23" s="44"/>
      <c r="H23" s="45" t="str">
        <f>IFERROR(VLOOKUP(G23&amp;$D23,勤務時間!$B$2:$C$61,2,FALSE),"")</f>
        <v/>
      </c>
      <c r="I23" s="44"/>
      <c r="J23" s="45" t="str">
        <f>IFERROR(VLOOKUP(I23&amp;$D23,勤務時間!$B$2:$C$61,2,FALSE),"")</f>
        <v/>
      </c>
      <c r="K23" s="44"/>
      <c r="L23" s="45" t="str">
        <f>IFERROR(VLOOKUP(K23&amp;$D23,勤務時間!$B$2:$C$61,2,FALSE),"")</f>
        <v/>
      </c>
      <c r="M23" s="44"/>
      <c r="N23" s="45" t="str">
        <f>IFERROR(VLOOKUP(M23&amp;$D23,勤務時間!$B$2:$C$61,2,FALSE),"")</f>
        <v/>
      </c>
      <c r="O23" s="246"/>
      <c r="P23" s="247"/>
    </row>
    <row r="24" spans="2:16" ht="20.100000000000001" customHeight="1" x14ac:dyDescent="0.15">
      <c r="B24" s="42">
        <f t="shared" si="2"/>
        <v>45854</v>
      </c>
      <c r="C24" s="43" t="str">
        <f t="shared" si="1"/>
        <v>水</v>
      </c>
      <c r="D24" s="93" t="str">
        <f t="shared" si="0"/>
        <v>平日</v>
      </c>
      <c r="E24" s="44"/>
      <c r="F24" s="45" t="str">
        <f>IFERROR(VLOOKUP(E24&amp;$D24,勤務時間!$B$2:$C$61,2,FALSE),"")</f>
        <v/>
      </c>
      <c r="G24" s="44"/>
      <c r="H24" s="45" t="str">
        <f>IFERROR(VLOOKUP(G24&amp;$D24,勤務時間!$B$2:$C$61,2,FALSE),"")</f>
        <v/>
      </c>
      <c r="I24" s="44"/>
      <c r="J24" s="45" t="str">
        <f>IFERROR(VLOOKUP(I24&amp;$D24,勤務時間!$B$2:$C$61,2,FALSE),"")</f>
        <v/>
      </c>
      <c r="K24" s="44"/>
      <c r="L24" s="45" t="str">
        <f>IFERROR(VLOOKUP(K24&amp;$D24,勤務時間!$B$2:$C$61,2,FALSE),"")</f>
        <v/>
      </c>
      <c r="M24" s="44"/>
      <c r="N24" s="45" t="str">
        <f>IFERROR(VLOOKUP(M24&amp;$D24,勤務時間!$B$2:$C$61,2,FALSE),"")</f>
        <v/>
      </c>
      <c r="O24" s="246"/>
      <c r="P24" s="247"/>
    </row>
    <row r="25" spans="2:16" ht="20.100000000000001" customHeight="1" x14ac:dyDescent="0.15">
      <c r="B25" s="42">
        <f t="shared" si="2"/>
        <v>45855</v>
      </c>
      <c r="C25" s="43" t="str">
        <f t="shared" si="1"/>
        <v>木</v>
      </c>
      <c r="D25" s="93" t="str">
        <f t="shared" si="0"/>
        <v>平日</v>
      </c>
      <c r="E25" s="44"/>
      <c r="F25" s="45" t="str">
        <f>IFERROR(VLOOKUP(E25&amp;$D25,勤務時間!$B$2:$C$61,2,FALSE),"")</f>
        <v/>
      </c>
      <c r="G25" s="44"/>
      <c r="H25" s="45" t="str">
        <f>IFERROR(VLOOKUP(G25&amp;$D25,勤務時間!$B$2:$C$61,2,FALSE),"")</f>
        <v/>
      </c>
      <c r="I25" s="44"/>
      <c r="J25" s="45" t="str">
        <f>IFERROR(VLOOKUP(I25&amp;$D25,勤務時間!$B$2:$C$61,2,FALSE),"")</f>
        <v/>
      </c>
      <c r="K25" s="44"/>
      <c r="L25" s="45" t="str">
        <f>IFERROR(VLOOKUP(K25&amp;$D25,勤務時間!$B$2:$C$61,2,FALSE),"")</f>
        <v/>
      </c>
      <c r="M25" s="44"/>
      <c r="N25" s="45" t="str">
        <f>IFERROR(VLOOKUP(M25&amp;$D25,勤務時間!$B$2:$C$61,2,FALSE),"")</f>
        <v/>
      </c>
      <c r="O25" s="246"/>
      <c r="P25" s="247"/>
    </row>
    <row r="26" spans="2:16" ht="20.100000000000001" customHeight="1" x14ac:dyDescent="0.15">
      <c r="B26" s="42">
        <f t="shared" si="2"/>
        <v>45856</v>
      </c>
      <c r="C26" s="43" t="str">
        <f t="shared" si="1"/>
        <v>金</v>
      </c>
      <c r="D26" s="93" t="str">
        <f t="shared" si="0"/>
        <v>平日</v>
      </c>
      <c r="E26" s="44"/>
      <c r="F26" s="45" t="str">
        <f>IFERROR(VLOOKUP(E26&amp;$D26,勤務時間!$B$2:$C$61,2,FALSE),"")</f>
        <v/>
      </c>
      <c r="G26" s="44"/>
      <c r="H26" s="45" t="str">
        <f>IFERROR(VLOOKUP(G26&amp;$D26,勤務時間!$B$2:$C$61,2,FALSE),"")</f>
        <v/>
      </c>
      <c r="I26" s="44"/>
      <c r="J26" s="45" t="str">
        <f>IFERROR(VLOOKUP(I26&amp;$D26,勤務時間!$B$2:$C$61,2,FALSE),"")</f>
        <v/>
      </c>
      <c r="K26" s="44"/>
      <c r="L26" s="45" t="str">
        <f>IFERROR(VLOOKUP(K26&amp;$D26,勤務時間!$B$2:$C$61,2,FALSE),"")</f>
        <v/>
      </c>
      <c r="M26" s="44"/>
      <c r="N26" s="45" t="str">
        <f>IFERROR(VLOOKUP(M26&amp;$D26,勤務時間!$B$2:$C$61,2,FALSE),"")</f>
        <v/>
      </c>
      <c r="O26" s="246"/>
      <c r="P26" s="247"/>
    </row>
    <row r="27" spans="2:16" ht="20.100000000000001" customHeight="1" x14ac:dyDescent="0.15">
      <c r="B27" s="42">
        <f t="shared" si="2"/>
        <v>45857</v>
      </c>
      <c r="C27" s="43" t="str">
        <f t="shared" si="1"/>
        <v>土</v>
      </c>
      <c r="D27" s="93" t="str">
        <f t="shared" si="0"/>
        <v>土曜日</v>
      </c>
      <c r="E27" s="44"/>
      <c r="F27" s="45" t="str">
        <f>IFERROR(VLOOKUP(E27&amp;$D27,勤務時間!$B$2:$C$61,2,FALSE),"")</f>
        <v/>
      </c>
      <c r="G27" s="44"/>
      <c r="H27" s="45" t="str">
        <f>IFERROR(VLOOKUP(G27&amp;$D27,勤務時間!$B$2:$C$61,2,FALSE),"")</f>
        <v/>
      </c>
      <c r="I27" s="44"/>
      <c r="J27" s="45" t="str">
        <f>IFERROR(VLOOKUP(I27&amp;$D27,勤務時間!$B$2:$C$61,2,FALSE),"")</f>
        <v/>
      </c>
      <c r="K27" s="44"/>
      <c r="L27" s="45" t="str">
        <f>IFERROR(VLOOKUP(K27&amp;$D27,勤務時間!$B$2:$C$61,2,FALSE),"")</f>
        <v/>
      </c>
      <c r="M27" s="44"/>
      <c r="N27" s="45" t="str">
        <f>IFERROR(VLOOKUP(M27&amp;$D27,勤務時間!$B$2:$C$61,2,FALSE),"")</f>
        <v/>
      </c>
      <c r="O27" s="246"/>
      <c r="P27" s="247"/>
    </row>
    <row r="28" spans="2:16" ht="20.100000000000001" customHeight="1" x14ac:dyDescent="0.15">
      <c r="B28" s="42">
        <f t="shared" si="2"/>
        <v>45858</v>
      </c>
      <c r="C28" s="43" t="str">
        <f t="shared" si="1"/>
        <v>日</v>
      </c>
      <c r="D28" s="93" t="str">
        <f t="shared" si="0"/>
        <v>　</v>
      </c>
      <c r="E28" s="44"/>
      <c r="F28" s="45" t="str">
        <f>IFERROR(VLOOKUP(E28&amp;$D28,勤務時間!$B$2:$C$61,2,FALSE),"")</f>
        <v/>
      </c>
      <c r="G28" s="44"/>
      <c r="H28" s="45" t="str">
        <f>IFERROR(VLOOKUP(G28&amp;$D28,勤務時間!$B$2:$C$61,2,FALSE),"")</f>
        <v/>
      </c>
      <c r="I28" s="44"/>
      <c r="J28" s="45" t="str">
        <f>IFERROR(VLOOKUP(I28&amp;$D28,勤務時間!$B$2:$C$61,2,FALSE),"")</f>
        <v/>
      </c>
      <c r="K28" s="44"/>
      <c r="L28" s="45" t="str">
        <f>IFERROR(VLOOKUP(K28&amp;$D28,勤務時間!$B$2:$C$61,2,FALSE),"")</f>
        <v/>
      </c>
      <c r="M28" s="44"/>
      <c r="N28" s="45" t="str">
        <f>IFERROR(VLOOKUP(M28&amp;$D28,勤務時間!$B$2:$C$61,2,FALSE),"")</f>
        <v/>
      </c>
      <c r="O28" s="246"/>
      <c r="P28" s="247"/>
    </row>
    <row r="29" spans="2:16" ht="20.100000000000001" customHeight="1" x14ac:dyDescent="0.15">
      <c r="B29" s="42">
        <f t="shared" si="2"/>
        <v>45859</v>
      </c>
      <c r="C29" s="43" t="str">
        <f t="shared" si="1"/>
        <v>月</v>
      </c>
      <c r="D29" s="93" t="str">
        <f t="shared" si="0"/>
        <v>平日</v>
      </c>
      <c r="E29" s="44"/>
      <c r="F29" s="45" t="str">
        <f>IFERROR(VLOOKUP(E29&amp;$D29,勤務時間!$B$2:$C$61,2,FALSE),"")</f>
        <v/>
      </c>
      <c r="G29" s="44"/>
      <c r="H29" s="45" t="str">
        <f>IFERROR(VLOOKUP(G29&amp;$D29,勤務時間!$B$2:$C$61,2,FALSE),"")</f>
        <v/>
      </c>
      <c r="I29" s="44"/>
      <c r="J29" s="45" t="str">
        <f>IFERROR(VLOOKUP(I29&amp;$D29,勤務時間!$B$2:$C$61,2,FALSE),"")</f>
        <v/>
      </c>
      <c r="K29" s="44"/>
      <c r="L29" s="45" t="str">
        <f>IFERROR(VLOOKUP(K29&amp;$D29,勤務時間!$B$2:$C$61,2,FALSE),"")</f>
        <v/>
      </c>
      <c r="M29" s="44"/>
      <c r="N29" s="45" t="str">
        <f>IFERROR(VLOOKUP(M29&amp;$D29,勤務時間!$B$2:$C$61,2,FALSE),"")</f>
        <v/>
      </c>
      <c r="O29" s="246"/>
      <c r="P29" s="247"/>
    </row>
    <row r="30" spans="2:16" ht="20.100000000000001" customHeight="1" x14ac:dyDescent="0.15">
      <c r="B30" s="42">
        <f t="shared" si="2"/>
        <v>45860</v>
      </c>
      <c r="C30" s="43" t="str">
        <f t="shared" si="1"/>
        <v>火</v>
      </c>
      <c r="D30" s="93" t="str">
        <f t="shared" si="0"/>
        <v>平日</v>
      </c>
      <c r="E30" s="44"/>
      <c r="F30" s="45" t="str">
        <f>IFERROR(VLOOKUP(E30&amp;$D30,勤務時間!$B$2:$C$61,2,FALSE),"")</f>
        <v/>
      </c>
      <c r="G30" s="44"/>
      <c r="H30" s="45" t="str">
        <f>IFERROR(VLOOKUP(G30&amp;$D30,勤務時間!$B$2:$C$61,2,FALSE),"")</f>
        <v/>
      </c>
      <c r="I30" s="44"/>
      <c r="J30" s="45" t="str">
        <f>IFERROR(VLOOKUP(I30&amp;$D30,勤務時間!$B$2:$C$61,2,FALSE),"")</f>
        <v/>
      </c>
      <c r="K30" s="44"/>
      <c r="L30" s="45" t="str">
        <f>IFERROR(VLOOKUP(K30&amp;$D30,勤務時間!$B$2:$C$61,2,FALSE),"")</f>
        <v/>
      </c>
      <c r="M30" s="44"/>
      <c r="N30" s="45" t="str">
        <f>IFERROR(VLOOKUP(M30&amp;$D30,勤務時間!$B$2:$C$61,2,FALSE),"")</f>
        <v/>
      </c>
      <c r="O30" s="246"/>
      <c r="P30" s="247"/>
    </row>
    <row r="31" spans="2:16" ht="20.100000000000001" customHeight="1" x14ac:dyDescent="0.15">
      <c r="B31" s="42">
        <f t="shared" si="2"/>
        <v>45861</v>
      </c>
      <c r="C31" s="43" t="str">
        <f t="shared" si="1"/>
        <v>水</v>
      </c>
      <c r="D31" s="93" t="str">
        <f t="shared" si="0"/>
        <v>平日</v>
      </c>
      <c r="E31" s="44"/>
      <c r="F31" s="45" t="str">
        <f>IFERROR(VLOOKUP(E31&amp;$D31,勤務時間!$B$2:$C$61,2,FALSE),"")</f>
        <v/>
      </c>
      <c r="G31" s="44"/>
      <c r="H31" s="45" t="str">
        <f>IFERROR(VLOOKUP(G31&amp;$D31,勤務時間!$B$2:$C$61,2,FALSE),"")</f>
        <v/>
      </c>
      <c r="I31" s="44"/>
      <c r="J31" s="45" t="str">
        <f>IFERROR(VLOOKUP(I31&amp;$D31,勤務時間!$B$2:$C$61,2,FALSE),"")</f>
        <v/>
      </c>
      <c r="K31" s="44"/>
      <c r="L31" s="45" t="str">
        <f>IFERROR(VLOOKUP(K31&amp;$D31,勤務時間!$B$2:$C$61,2,FALSE),"")</f>
        <v/>
      </c>
      <c r="M31" s="44"/>
      <c r="N31" s="45" t="str">
        <f>IFERROR(VLOOKUP(M31&amp;$D31,勤務時間!$B$2:$C$61,2,FALSE),"")</f>
        <v/>
      </c>
      <c r="O31" s="246"/>
      <c r="P31" s="247"/>
    </row>
    <row r="32" spans="2:16" ht="20.100000000000001" customHeight="1" x14ac:dyDescent="0.15">
      <c r="B32" s="42">
        <f t="shared" si="2"/>
        <v>45862</v>
      </c>
      <c r="C32" s="43" t="str">
        <f t="shared" si="1"/>
        <v>木</v>
      </c>
      <c r="D32" s="93" t="str">
        <f t="shared" si="0"/>
        <v>平日</v>
      </c>
      <c r="E32" s="44"/>
      <c r="F32" s="45" t="str">
        <f>IFERROR(VLOOKUP(E32&amp;$D32,勤務時間!$B$2:$C$61,2,FALSE),"")</f>
        <v/>
      </c>
      <c r="G32" s="44"/>
      <c r="H32" s="45" t="str">
        <f>IFERROR(VLOOKUP(G32&amp;$D32,勤務時間!$B$2:$C$61,2,FALSE),"")</f>
        <v/>
      </c>
      <c r="I32" s="44"/>
      <c r="J32" s="45" t="str">
        <f>IFERROR(VLOOKUP(I32&amp;$D32,勤務時間!$B$2:$C$61,2,FALSE),"")</f>
        <v/>
      </c>
      <c r="K32" s="44"/>
      <c r="L32" s="45" t="str">
        <f>IFERROR(VLOOKUP(K32&amp;$D32,勤務時間!$B$2:$C$61,2,FALSE),"")</f>
        <v/>
      </c>
      <c r="M32" s="44"/>
      <c r="N32" s="45" t="str">
        <f>IFERROR(VLOOKUP(M32&amp;$D32,勤務時間!$B$2:$C$61,2,FALSE),"")</f>
        <v/>
      </c>
      <c r="O32" s="246"/>
      <c r="P32" s="247"/>
    </row>
    <row r="33" spans="2:16" ht="20.100000000000001" customHeight="1" x14ac:dyDescent="0.15">
      <c r="B33" s="42">
        <f t="shared" si="2"/>
        <v>45863</v>
      </c>
      <c r="C33" s="43" t="str">
        <f t="shared" si="1"/>
        <v>金</v>
      </c>
      <c r="D33" s="93" t="str">
        <f t="shared" si="0"/>
        <v>平日</v>
      </c>
      <c r="E33" s="44"/>
      <c r="F33" s="45" t="str">
        <f>IFERROR(VLOOKUP(E33&amp;$D33,勤務時間!$B$2:$C$61,2,FALSE),"")</f>
        <v/>
      </c>
      <c r="G33" s="44"/>
      <c r="H33" s="45" t="str">
        <f>IFERROR(VLOOKUP(G33&amp;$D33,勤務時間!$B$2:$C$61,2,FALSE),"")</f>
        <v/>
      </c>
      <c r="I33" s="44"/>
      <c r="J33" s="45" t="str">
        <f>IFERROR(VLOOKUP(I33&amp;$D33,勤務時間!$B$2:$C$61,2,FALSE),"")</f>
        <v/>
      </c>
      <c r="K33" s="44"/>
      <c r="L33" s="45" t="str">
        <f>IFERROR(VLOOKUP(K33&amp;$D33,勤務時間!$B$2:$C$61,2,FALSE),"")</f>
        <v/>
      </c>
      <c r="M33" s="44"/>
      <c r="N33" s="45" t="str">
        <f>IFERROR(VLOOKUP(M33&amp;$D33,勤務時間!$B$2:$C$61,2,FALSE),"")</f>
        <v/>
      </c>
      <c r="O33" s="246"/>
      <c r="P33" s="247"/>
    </row>
    <row r="34" spans="2:16" ht="20.100000000000001" customHeight="1" x14ac:dyDescent="0.15">
      <c r="B34" s="42">
        <f t="shared" si="2"/>
        <v>45864</v>
      </c>
      <c r="C34" s="43" t="str">
        <f t="shared" si="1"/>
        <v>土</v>
      </c>
      <c r="D34" s="93" t="str">
        <f t="shared" si="0"/>
        <v>土曜日</v>
      </c>
      <c r="E34" s="44"/>
      <c r="F34" s="45" t="str">
        <f>IFERROR(VLOOKUP(E34&amp;$D34,勤務時間!$B$2:$C$61,2,FALSE),"")</f>
        <v/>
      </c>
      <c r="G34" s="44"/>
      <c r="H34" s="45" t="str">
        <f>IFERROR(VLOOKUP(G34&amp;$D34,勤務時間!$B$2:$C$61,2,FALSE),"")</f>
        <v/>
      </c>
      <c r="I34" s="44"/>
      <c r="J34" s="45" t="str">
        <f>IFERROR(VLOOKUP(I34&amp;$D34,勤務時間!$B$2:$C$61,2,FALSE),"")</f>
        <v/>
      </c>
      <c r="K34" s="44"/>
      <c r="L34" s="45" t="str">
        <f>IFERROR(VLOOKUP(K34&amp;$D34,勤務時間!$B$2:$C$61,2,FALSE),"")</f>
        <v/>
      </c>
      <c r="M34" s="44"/>
      <c r="N34" s="45" t="str">
        <f>IFERROR(VLOOKUP(M34&amp;$D34,勤務時間!$B$2:$C$61,2,FALSE),"")</f>
        <v/>
      </c>
      <c r="O34" s="246"/>
      <c r="P34" s="247"/>
    </row>
    <row r="35" spans="2:16" ht="20.100000000000001" customHeight="1" x14ac:dyDescent="0.15">
      <c r="B35" s="42">
        <f t="shared" si="2"/>
        <v>45865</v>
      </c>
      <c r="C35" s="43" t="str">
        <f t="shared" si="1"/>
        <v>日</v>
      </c>
      <c r="D35" s="93" t="str">
        <f t="shared" si="0"/>
        <v>　</v>
      </c>
      <c r="E35" s="44"/>
      <c r="F35" s="45" t="str">
        <f>IFERROR(VLOOKUP(E35&amp;$D35,勤務時間!$B$2:$C$61,2,FALSE),"")</f>
        <v/>
      </c>
      <c r="G35" s="44"/>
      <c r="H35" s="45" t="str">
        <f>IFERROR(VLOOKUP(G35&amp;$D35,勤務時間!$B$2:$C$61,2,FALSE),"")</f>
        <v/>
      </c>
      <c r="I35" s="44"/>
      <c r="J35" s="45" t="str">
        <f>IFERROR(VLOOKUP(I35&amp;$D35,勤務時間!$B$2:$C$61,2,FALSE),"")</f>
        <v/>
      </c>
      <c r="K35" s="44"/>
      <c r="L35" s="45" t="str">
        <f>IFERROR(VLOOKUP(K35&amp;$D35,勤務時間!$B$2:$C$61,2,FALSE),"")</f>
        <v/>
      </c>
      <c r="M35" s="44"/>
      <c r="N35" s="45" t="str">
        <f>IFERROR(VLOOKUP(M35&amp;$D35,勤務時間!$B$2:$C$61,2,FALSE),"")</f>
        <v/>
      </c>
      <c r="O35" s="246"/>
      <c r="P35" s="247"/>
    </row>
    <row r="36" spans="2:16" ht="20.100000000000001" customHeight="1" x14ac:dyDescent="0.15">
      <c r="B36" s="42">
        <f t="shared" si="2"/>
        <v>45866</v>
      </c>
      <c r="C36" s="43" t="str">
        <f t="shared" si="1"/>
        <v>月</v>
      </c>
      <c r="D36" s="93" t="str">
        <f t="shared" si="0"/>
        <v>平日</v>
      </c>
      <c r="E36" s="44"/>
      <c r="F36" s="45" t="str">
        <f>IFERROR(VLOOKUP(E36&amp;$D36,勤務時間!$B$2:$C$61,2,FALSE),"")</f>
        <v/>
      </c>
      <c r="G36" s="44"/>
      <c r="H36" s="45" t="str">
        <f>IFERROR(VLOOKUP(G36&amp;$D36,勤務時間!$B$2:$C$61,2,FALSE),"")</f>
        <v/>
      </c>
      <c r="I36" s="44"/>
      <c r="J36" s="45" t="str">
        <f>IFERROR(VLOOKUP(I36&amp;$D36,勤務時間!$B$2:$C$61,2,FALSE),"")</f>
        <v/>
      </c>
      <c r="K36" s="44"/>
      <c r="L36" s="45" t="str">
        <f>IFERROR(VLOOKUP(K36&amp;$D36,勤務時間!$B$2:$C$61,2,FALSE),"")</f>
        <v/>
      </c>
      <c r="M36" s="44"/>
      <c r="N36" s="45" t="str">
        <f>IFERROR(VLOOKUP(M36&amp;$D36,勤務時間!$B$2:$C$61,2,FALSE),"")</f>
        <v/>
      </c>
      <c r="O36" s="246"/>
      <c r="P36" s="247"/>
    </row>
    <row r="37" spans="2:16" ht="20.100000000000001" customHeight="1" x14ac:dyDescent="0.15">
      <c r="B37" s="42">
        <f t="shared" si="2"/>
        <v>45867</v>
      </c>
      <c r="C37" s="43" t="str">
        <f t="shared" si="1"/>
        <v>火</v>
      </c>
      <c r="D37" s="93" t="str">
        <f t="shared" si="0"/>
        <v>平日</v>
      </c>
      <c r="E37" s="44"/>
      <c r="F37" s="45" t="str">
        <f>IFERROR(VLOOKUP(E37&amp;$D37,勤務時間!$B$2:$C$61,2,FALSE),"")</f>
        <v/>
      </c>
      <c r="G37" s="44"/>
      <c r="H37" s="45" t="str">
        <f>IFERROR(VLOOKUP(G37&amp;$D37,勤務時間!$B$2:$C$61,2,FALSE),"")</f>
        <v/>
      </c>
      <c r="I37" s="44"/>
      <c r="J37" s="45" t="str">
        <f>IFERROR(VLOOKUP(I37&amp;$D37,勤務時間!$B$2:$C$61,2,FALSE),"")</f>
        <v/>
      </c>
      <c r="K37" s="44"/>
      <c r="L37" s="45" t="str">
        <f>IFERROR(VLOOKUP(K37&amp;$D37,勤務時間!$B$2:$C$61,2,FALSE),"")</f>
        <v/>
      </c>
      <c r="M37" s="44"/>
      <c r="N37" s="45" t="str">
        <f>IFERROR(VLOOKUP(M37&amp;$D37,勤務時間!$B$2:$C$61,2,FALSE),"")</f>
        <v/>
      </c>
      <c r="O37" s="246"/>
      <c r="P37" s="247"/>
    </row>
    <row r="38" spans="2:16" ht="20.100000000000001" customHeight="1" x14ac:dyDescent="0.15">
      <c r="B38" s="42">
        <f t="shared" si="2"/>
        <v>45868</v>
      </c>
      <c r="C38" s="43" t="str">
        <f t="shared" si="1"/>
        <v>水</v>
      </c>
      <c r="D38" s="93" t="str">
        <f t="shared" si="0"/>
        <v>平日</v>
      </c>
      <c r="E38" s="44"/>
      <c r="F38" s="45" t="str">
        <f>IFERROR(VLOOKUP(E38&amp;$D38,勤務時間!$B$2:$C$61,2,FALSE),"")</f>
        <v/>
      </c>
      <c r="G38" s="44"/>
      <c r="H38" s="45" t="str">
        <f>IFERROR(VLOOKUP(G38&amp;$D38,勤務時間!$B$2:$C$61,2,FALSE),"")</f>
        <v/>
      </c>
      <c r="I38" s="44"/>
      <c r="J38" s="45" t="str">
        <f>IFERROR(VLOOKUP(I38&amp;$D38,勤務時間!$B$2:$C$61,2,FALSE),"")</f>
        <v/>
      </c>
      <c r="K38" s="44"/>
      <c r="L38" s="45" t="str">
        <f>IFERROR(VLOOKUP(K38&amp;$D38,勤務時間!$B$2:$C$61,2,FALSE),"")</f>
        <v/>
      </c>
      <c r="M38" s="44"/>
      <c r="N38" s="45" t="str">
        <f>IFERROR(VLOOKUP(M38&amp;$D38,勤務時間!$B$2:$C$61,2,FALSE),"")</f>
        <v/>
      </c>
      <c r="O38" s="246"/>
      <c r="P38" s="247"/>
    </row>
    <row r="39" spans="2:16" ht="20.100000000000001" customHeight="1" x14ac:dyDescent="0.15">
      <c r="B39" s="42">
        <f t="shared" ref="B39" si="3">B38+1</f>
        <v>45869</v>
      </c>
      <c r="C39" s="43" t="str">
        <f t="shared" ref="C39" si="4">IF(B39="","",TEXT(B39,"aaa"))</f>
        <v>木</v>
      </c>
      <c r="D39" s="93" t="str">
        <f t="shared" ref="D39" si="5">IF(C39="月","平日",IF(C39="火","平日",IF(C39="水","平日",IF(C39="木","平日",IF(C39="金","平日",IF(C39="土","土曜日",IF(C39="日","長期休暇","")))))))</f>
        <v>平日</v>
      </c>
      <c r="E39" s="48"/>
      <c r="F39" s="49" t="str">
        <f>IFERROR(VLOOKUP(E39&amp;$D39,勤務時間!$B$2:$C$61,2,FALSE),"")</f>
        <v/>
      </c>
      <c r="G39" s="48"/>
      <c r="H39" s="49" t="str">
        <f>IFERROR(VLOOKUP(G39&amp;$D39,勤務時間!$B$2:$C$61,2,FALSE),"")</f>
        <v/>
      </c>
      <c r="I39" s="48"/>
      <c r="J39" s="49" t="str">
        <f>IFERROR(VLOOKUP(I39&amp;$D39,勤務時間!$B$2:$C$61,2,FALSE),"")</f>
        <v/>
      </c>
      <c r="K39" s="48"/>
      <c r="L39" s="49" t="str">
        <f>IFERROR(VLOOKUP(K39&amp;$D39,勤務時間!$B$2:$C$61,2,FALSE),"")</f>
        <v/>
      </c>
      <c r="M39" s="48"/>
      <c r="N39" s="49" t="str">
        <f>IFERROR(VLOOKUP(M39&amp;$D39,勤務時間!$B$2:$C$61,2,FALSE),"")</f>
        <v/>
      </c>
      <c r="O39" s="271"/>
      <c r="P39" s="272"/>
    </row>
    <row r="40" spans="2:16" ht="24" customHeight="1" x14ac:dyDescent="0.15">
      <c r="B40" s="228" t="s">
        <v>34</v>
      </c>
      <c r="C40" s="248"/>
      <c r="D40" s="229"/>
      <c r="E40" s="240">
        <f>COUNTIF(E9:E39,"A")+COUNTIF(E9:E39,"B")+COUNTIF(E9:E39,"C")+COUNTIF(E9:E39,"D")+COUNTIF(E9:E39,"E")+COUNTIF(E9:E39,"F")+COUNTIF(E9:E39,"G")+COUNTIF(E9:E39,"H")+COUNTIF(E9:E39,"I")+COUNTIF(E9:E39,"J")+COUNTIF(E9:E39,"K")+COUNTIF(E9:E39,"L")+COUNTIF(E9:E39,"M")+COUNTIF(E9:E39,"N")+COUNTIF(E9:E39,"O")+COUNTIF(E9:E39,"P")+COUNTIF(E9:E39,"Q")+COUNTIF(E9:E39,"R")+COUNTIF(E9:E39,"S")+COUNTIF(E9:E39,"T")+COUNTIF(E9:E39,"U")+COUNTIF(E9:E39,"V")+COUNTIF(E9:E39,"W")</f>
        <v>0</v>
      </c>
      <c r="F40" s="241"/>
      <c r="G40" s="240">
        <f>COUNTIF(G9:G39,"A")+COUNTIF(G9:G39,"B")+COUNTIF(G9:G39,"C")+COUNTIF(G9:G39,"D")+COUNTIF(G9:G39,"E")+COUNTIF(G9:G39,"F")+COUNTIF(G9:G39,"G")+COUNTIF(G9:G39,"H")+COUNTIF(G9:G39,"I")+COUNTIF(G9:G39,"J")+COUNTIF(G9:G39,"K")+COUNTIF(G9:G39,"L")+COUNTIF(G9:G39,"M")+COUNTIF(G9:G39,"N")+COUNTIF(G9:G39,"O")+COUNTIF(G9:G39,"P")+COUNTIF(G9:G39,"Q")+COUNTIF(G9:G39,"R")+COUNTIF(G9:G39,"S")+COUNTIF(G9:G39,"T")+COUNTIF(G9:G39,"U")+COUNTIF(G9:G39,"V")+COUNTIF(G9:G39,"W")</f>
        <v>0</v>
      </c>
      <c r="H40" s="241"/>
      <c r="I40" s="240">
        <f>COUNTIF(I9:I39,"A")+COUNTIF(I9:I39,"B")+COUNTIF(I9:I39,"C")+COUNTIF(I9:I39,"D")+COUNTIF(I9:I39,"E")+COUNTIF(I9:I39,"F")+COUNTIF(I9:I39,"G")+COUNTIF(I9:I39,"H")+COUNTIF(I9:I39,"I")+COUNTIF(I9:I39,"J")+COUNTIF(I9:I39,"K")+COUNTIF(I9:I39,"L")+COUNTIF(I9:I39,"M")+COUNTIF(I9:I39,"N")+COUNTIF(I9:I39,"O")+COUNTIF(I9:I39,"P")+COUNTIF(I9:I39,"Q")+COUNTIF(I9:I39,"R")+COUNTIF(I9:I39,"S")+COUNTIF(I9:I39,"T")+COUNTIF(I9:I39,"U")+COUNTIF(I9:I39,"V")+COUNTIF(I9:I39,"W")</f>
        <v>0</v>
      </c>
      <c r="J40" s="241"/>
      <c r="K40" s="240">
        <f t="shared" ref="K40" si="6">COUNTIF(K9:K39,"A")+COUNTIF(K9:K39,"B")+COUNTIF(K9:K39,"C")+COUNTIF(K9:K39,"D")+COUNTIF(K9:K39,"E")+COUNTIF(K9:K39,"F")+COUNTIF(K9:K39,"G")+COUNTIF(K9:K39,"H")+COUNTIF(K9:K39,"I")+COUNTIF(K9:K39,"J")+COUNTIF(K9:K39,"K")+COUNTIF(K9:K39,"L")+COUNTIF(K9:K39,"M")+COUNTIF(K9:K39,"N")+COUNTIF(K9:K39,"O")+COUNTIF(K9:K39,"P")+COUNTIF(K9:K39,"Q")+COUNTIF(K9:K39,"R")+COUNTIF(K9:K39,"S")+COUNTIF(K9:K39,"T")+COUNTIF(K9:K39,"U")+COUNTIF(K9:K39,"V")+COUNTIF(K9:K39,"W")</f>
        <v>0</v>
      </c>
      <c r="L40" s="241"/>
      <c r="M40" s="240">
        <f>COUNTIF(M9:M39,"A")+COUNTIF(M9:M39,"B")+COUNTIF(M9:M39,"C")+COUNTIF(M9:M39,"D")+COUNTIF(M9:M39,"E")+COUNTIF(M9:M39,"F")+COUNTIF(M9:M39,"G")+COUNTIF(M9:M39,"H")+COUNTIF(M9:M39,"I")+COUNTIF(M9:M39,"J")+COUNTIF(M9:M39,"K")+COUNTIF(M9:M39,"L")+COUNTIF(M9:M39,"M")+COUNTIF(M9:M39,"N")+COUNTIF(M9:M39,"O")+COUNTIF(M9:M39,"P")+COUNTIF(M9:M39,"Q")+COUNTIF(M9:M39,"R")+COUNTIF(M9:M39,"S")+COUNTIF(M9:M39,"T")+COUNTIF(M9:M39,"U")+COUNTIF(M9:M39,"V")+COUNTIF(M9:M39,"W")</f>
        <v>0</v>
      </c>
      <c r="N40" s="241"/>
      <c r="O40" s="232"/>
      <c r="P40" s="233"/>
    </row>
    <row r="41" spans="2:16" ht="28.5" customHeight="1" x14ac:dyDescent="0.15">
      <c r="B41" s="223" t="s">
        <v>147</v>
      </c>
      <c r="C41" s="226"/>
      <c r="D41" s="227"/>
      <c r="E41" s="219" t="str">
        <f>IF(SUM(F9:F39)=0,"",(SUM(F9:F39)))</f>
        <v/>
      </c>
      <c r="F41" s="220"/>
      <c r="G41" s="219" t="str">
        <f>IF(SUM(H9:H39)=0,"",(SUM(H9:H39)))</f>
        <v/>
      </c>
      <c r="H41" s="220"/>
      <c r="I41" s="219" t="str">
        <f>IF(SUM(J9:J39)=0,"",(SUM(J9:J39)))</f>
        <v/>
      </c>
      <c r="J41" s="220"/>
      <c r="K41" s="219" t="str">
        <f>IF(SUM(L9:L39)=0,"",(SUM(L9:L39)))</f>
        <v/>
      </c>
      <c r="L41" s="220"/>
      <c r="M41" s="219" t="str">
        <f>IF(SUM(N9:N39)=0,"",(SUM(N9:N39)))</f>
        <v/>
      </c>
      <c r="N41" s="220"/>
      <c r="O41" s="221"/>
      <c r="P41" s="222"/>
    </row>
    <row r="42" spans="2:16" ht="28.5" customHeight="1" x14ac:dyDescent="0.15">
      <c r="B42" s="223" t="s">
        <v>148</v>
      </c>
      <c r="C42" s="224"/>
      <c r="D42" s="225"/>
      <c r="E42" s="228" t="str">
        <f>IFERROR(IF(E41*24&gt;$I$4*$O$4*0.8,"〇","×"),"")</f>
        <v/>
      </c>
      <c r="F42" s="229"/>
      <c r="G42" s="228" t="str">
        <f>IFERROR(IF(G41*24&gt;$I$4*$O$4*0.8,"〇","×"),"")</f>
        <v/>
      </c>
      <c r="H42" s="229"/>
      <c r="I42" s="228" t="str">
        <f>IFERROR(IF(I41*24&gt;$I$4*$O$4*0.8,"〇","×"),"")</f>
        <v/>
      </c>
      <c r="J42" s="229"/>
      <c r="K42" s="228" t="str">
        <f>IFERROR(IF(K41*24&gt;$I$4*$O$4*0.8,"〇","×"),"")</f>
        <v/>
      </c>
      <c r="L42" s="229"/>
      <c r="M42" s="228" t="str">
        <f>IFERROR(IF(M41*24&gt;$I$4*$O$4*0.8,"〇","×"),"")</f>
        <v/>
      </c>
      <c r="N42" s="229"/>
      <c r="O42" s="230"/>
      <c r="P42" s="231"/>
    </row>
    <row r="43" spans="2:16" ht="10.5" customHeight="1" x14ac:dyDescent="0.15"/>
    <row r="44" spans="2:16" x14ac:dyDescent="0.15">
      <c r="E44" s="124"/>
    </row>
    <row r="45" spans="2:16" x14ac:dyDescent="0.15">
      <c r="E45" s="50"/>
      <c r="F45" s="51"/>
      <c r="G45" s="51"/>
      <c r="H45" s="51"/>
      <c r="I45" s="51"/>
      <c r="J45" s="51"/>
      <c r="K45" s="51"/>
      <c r="L45" s="51"/>
      <c r="M45" s="51"/>
      <c r="N45" s="51"/>
    </row>
    <row r="46" spans="2:16" x14ac:dyDescent="0.15">
      <c r="E46" s="50"/>
      <c r="F46" s="51"/>
      <c r="G46" s="51"/>
      <c r="H46" s="51"/>
      <c r="I46" s="51"/>
      <c r="J46" s="51"/>
      <c r="K46" s="51"/>
      <c r="L46" s="51"/>
      <c r="M46" s="51"/>
      <c r="N46" s="51"/>
    </row>
    <row r="47" spans="2:16" x14ac:dyDescent="0.15">
      <c r="E47" s="50"/>
      <c r="F47" s="51"/>
      <c r="G47" s="51"/>
      <c r="H47" s="51"/>
      <c r="I47" s="51"/>
      <c r="J47" s="51"/>
      <c r="K47" s="51"/>
      <c r="L47" s="51"/>
      <c r="M47" s="51"/>
      <c r="N47" s="51"/>
    </row>
  </sheetData>
  <mergeCells count="71">
    <mergeCell ref="K1:L1"/>
    <mergeCell ref="B2:P2"/>
    <mergeCell ref="F4:H4"/>
    <mergeCell ref="I4:J4"/>
    <mergeCell ref="K4:N4"/>
    <mergeCell ref="O4:P4"/>
    <mergeCell ref="B6:C8"/>
    <mergeCell ref="D6:D8"/>
    <mergeCell ref="E6:F6"/>
    <mergeCell ref="G6:H6"/>
    <mergeCell ref="I6:J6"/>
    <mergeCell ref="O14:P14"/>
    <mergeCell ref="M6:N6"/>
    <mergeCell ref="O6:P8"/>
    <mergeCell ref="E7:F7"/>
    <mergeCell ref="G7:H7"/>
    <mergeCell ref="I7:J7"/>
    <mergeCell ref="K7:L7"/>
    <mergeCell ref="M7:N7"/>
    <mergeCell ref="K6:L6"/>
    <mergeCell ref="O9:P9"/>
    <mergeCell ref="O10:P10"/>
    <mergeCell ref="O11:P11"/>
    <mergeCell ref="O12:P12"/>
    <mergeCell ref="O13:P13"/>
    <mergeCell ref="O26:P26"/>
    <mergeCell ref="O15:P15"/>
    <mergeCell ref="O16:P16"/>
    <mergeCell ref="O17:P17"/>
    <mergeCell ref="O18:P18"/>
    <mergeCell ref="O19:P19"/>
    <mergeCell ref="O20:P20"/>
    <mergeCell ref="O21:P21"/>
    <mergeCell ref="O22:P22"/>
    <mergeCell ref="O23:P23"/>
    <mergeCell ref="O24:P24"/>
    <mergeCell ref="O25:P25"/>
    <mergeCell ref="O38:P38"/>
    <mergeCell ref="O27:P27"/>
    <mergeCell ref="O28:P28"/>
    <mergeCell ref="O29:P29"/>
    <mergeCell ref="O30:P30"/>
    <mergeCell ref="O31:P31"/>
    <mergeCell ref="O32:P32"/>
    <mergeCell ref="O33:P33"/>
    <mergeCell ref="O34:P34"/>
    <mergeCell ref="O35:P35"/>
    <mergeCell ref="O36:P36"/>
    <mergeCell ref="O37:P37"/>
    <mergeCell ref="O39:P39"/>
    <mergeCell ref="B40:D40"/>
    <mergeCell ref="E40:F40"/>
    <mergeCell ref="G40:H40"/>
    <mergeCell ref="I40:J40"/>
    <mergeCell ref="K40:L40"/>
    <mergeCell ref="M40:N40"/>
    <mergeCell ref="O40:P40"/>
    <mergeCell ref="O41:P41"/>
    <mergeCell ref="B42:D42"/>
    <mergeCell ref="E42:F42"/>
    <mergeCell ref="G42:H42"/>
    <mergeCell ref="I42:J42"/>
    <mergeCell ref="K42:L42"/>
    <mergeCell ref="M42:N42"/>
    <mergeCell ref="O42:P42"/>
    <mergeCell ref="B41:D41"/>
    <mergeCell ref="E41:F41"/>
    <mergeCell ref="G41:H41"/>
    <mergeCell ref="I41:J41"/>
    <mergeCell ref="K41:L41"/>
    <mergeCell ref="M41:N41"/>
  </mergeCells>
  <phoneticPr fontId="1"/>
  <dataValidations count="1">
    <dataValidation type="list" allowBlank="1" showInputMessage="1" showErrorMessage="1" sqref="D9:D39">
      <formula1>"平日,土曜日,長期休暇,その他,　"</formula1>
    </dataValidation>
  </dataValidations>
  <pageMargins left="0.35433070866141736" right="0.35433070866141736" top="0.55118110236220474" bottom="0.35433070866141736"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シフト情報!$B$15:$B$29</xm:f>
          </x14:formula1>
          <xm:sqref>E9:E39 G9:G39 I9:I39 K9:K39 M9:M39</xm:sqref>
        </x14:dataValidation>
        <x14:dataValidation type="list" allowBlank="1" showInputMessage="1" showErrorMessage="1">
          <x14:formula1>
            <xm:f>OFFSET(職員情報!$C$6,0,0,COUNTA(職員情報!$C$6:$C$25),1)</xm:f>
          </x14:formula1>
          <xm:sqref>E6:N6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47"/>
  <sheetViews>
    <sheetView zoomScale="115" zoomScaleNormal="115" zoomScaleSheetLayoutView="85" workbookViewId="0">
      <selection activeCell="O9" sqref="O9:P39"/>
    </sheetView>
  </sheetViews>
  <sheetFormatPr defaultRowHeight="15" x14ac:dyDescent="0.15"/>
  <cols>
    <col min="1" max="1" width="3.25" style="35" customWidth="1"/>
    <col min="2" max="2" width="5.875" style="34" customWidth="1"/>
    <col min="3" max="3" width="3.375" style="35" bestFit="1" customWidth="1"/>
    <col min="4" max="4" width="5.625" style="35" customWidth="1"/>
    <col min="5" max="5" width="4.25" style="34" bestFit="1" customWidth="1"/>
    <col min="6" max="6" width="8.125" style="35" customWidth="1"/>
    <col min="7" max="7" width="4.25" style="35" bestFit="1" customWidth="1"/>
    <col min="8" max="8" width="8.125" style="35" customWidth="1"/>
    <col min="9" max="9" width="4.25" style="35" bestFit="1" customWidth="1"/>
    <col min="10" max="10" width="8.125" style="35" customWidth="1"/>
    <col min="11" max="11" width="4.25" style="35" bestFit="1" customWidth="1"/>
    <col min="12" max="12" width="8.125" style="35" customWidth="1"/>
    <col min="13" max="13" width="4.25" style="35" bestFit="1" customWidth="1"/>
    <col min="14" max="14" width="8.125" style="35" customWidth="1"/>
    <col min="15" max="15" width="6.375" style="35" customWidth="1"/>
    <col min="16" max="16" width="8.25" style="35" customWidth="1"/>
    <col min="17" max="16384" width="9" style="35"/>
  </cols>
  <sheetData>
    <row r="1" spans="2:16" ht="15.75" x14ac:dyDescent="0.15">
      <c r="K1" s="249" t="s">
        <v>20</v>
      </c>
      <c r="L1" s="249"/>
      <c r="M1" s="123">
        <v>7</v>
      </c>
      <c r="N1" s="59" t="s">
        <v>18</v>
      </c>
      <c r="O1" s="59">
        <v>8</v>
      </c>
      <c r="P1" s="36" t="s">
        <v>19</v>
      </c>
    </row>
    <row r="2" spans="2:16" ht="26.25" x14ac:dyDescent="0.15">
      <c r="B2" s="282" t="str">
        <f>'4月'!B2:P2</f>
        <v>○○児童クラブ　出勤簿（実績）</v>
      </c>
      <c r="C2" s="282"/>
      <c r="D2" s="282"/>
      <c r="E2" s="282"/>
      <c r="F2" s="282"/>
      <c r="G2" s="282"/>
      <c r="H2" s="282"/>
      <c r="I2" s="282"/>
      <c r="J2" s="282"/>
      <c r="K2" s="282"/>
      <c r="L2" s="282"/>
      <c r="M2" s="282"/>
      <c r="N2" s="282"/>
      <c r="O2" s="282"/>
      <c r="P2" s="282"/>
    </row>
    <row r="3" spans="2:16" ht="8.25" customHeight="1" x14ac:dyDescent="0.15">
      <c r="B3" s="99"/>
      <c r="C3" s="99"/>
      <c r="D3" s="99"/>
      <c r="E3" s="99"/>
      <c r="F3" s="99"/>
      <c r="G3" s="99"/>
      <c r="H3" s="99"/>
      <c r="I3" s="99"/>
      <c r="J3" s="99"/>
      <c r="K3" s="99"/>
      <c r="L3" s="99"/>
      <c r="M3" s="99"/>
      <c r="N3" s="99"/>
      <c r="O3" s="99"/>
      <c r="P3" s="99"/>
    </row>
    <row r="4" spans="2:16" ht="20.25" customHeight="1" x14ac:dyDescent="0.15">
      <c r="B4" s="37" t="s">
        <v>33</v>
      </c>
      <c r="C4" s="99"/>
      <c r="D4" s="99"/>
      <c r="E4" s="99"/>
      <c r="F4" s="253" t="s">
        <v>132</v>
      </c>
      <c r="G4" s="254"/>
      <c r="H4" s="255"/>
      <c r="I4" s="256"/>
      <c r="J4" s="257"/>
      <c r="K4" s="268" t="s">
        <v>124</v>
      </c>
      <c r="L4" s="269"/>
      <c r="M4" s="269"/>
      <c r="N4" s="270"/>
      <c r="O4" s="283">
        <f>'4月'!O4:P4</f>
        <v>0</v>
      </c>
      <c r="P4" s="284"/>
    </row>
    <row r="5" spans="2:16" ht="7.5" customHeight="1" x14ac:dyDescent="0.15"/>
    <row r="6" spans="2:16" ht="24.75" customHeight="1" x14ac:dyDescent="0.15">
      <c r="B6" s="234" t="s">
        <v>0</v>
      </c>
      <c r="C6" s="235"/>
      <c r="D6" s="250" t="s">
        <v>116</v>
      </c>
      <c r="E6" s="259"/>
      <c r="F6" s="259"/>
      <c r="G6" s="259"/>
      <c r="H6" s="259"/>
      <c r="I6" s="259"/>
      <c r="J6" s="259"/>
      <c r="K6" s="259"/>
      <c r="L6" s="259"/>
      <c r="M6" s="259"/>
      <c r="N6" s="259"/>
      <c r="O6" s="260" t="s">
        <v>114</v>
      </c>
      <c r="P6" s="261"/>
    </row>
    <row r="7" spans="2:16" ht="18" customHeight="1" x14ac:dyDescent="0.15">
      <c r="B7" s="236"/>
      <c r="C7" s="237"/>
      <c r="D7" s="251"/>
      <c r="E7" s="242" t="str">
        <f>IFERROR(VLOOKUP(E6,職員情報!$C$6:$D$25,2,FALSE),"")</f>
        <v/>
      </c>
      <c r="F7" s="243"/>
      <c r="G7" s="242" t="str">
        <f>IFERROR(VLOOKUP(G6,職員情報!$C$6:$D$25,2,FALSE),"")</f>
        <v/>
      </c>
      <c r="H7" s="243"/>
      <c r="I7" s="242" t="str">
        <f>IFERROR(VLOOKUP(I6,職員情報!$C$6:$D$25,2,FALSE),"")</f>
        <v/>
      </c>
      <c r="J7" s="243"/>
      <c r="K7" s="242" t="str">
        <f>IFERROR(VLOOKUP(K6,職員情報!$C$6:$D$25,2,FALSE),"")</f>
        <v/>
      </c>
      <c r="L7" s="243"/>
      <c r="M7" s="242" t="str">
        <f>IFERROR(VLOOKUP(M6,職員情報!$C$6:$D$25,2,FALSE),"")</f>
        <v/>
      </c>
      <c r="N7" s="243"/>
      <c r="O7" s="262"/>
      <c r="P7" s="263"/>
    </row>
    <row r="8" spans="2:16" ht="18" customHeight="1" x14ac:dyDescent="0.15">
      <c r="B8" s="238"/>
      <c r="C8" s="239"/>
      <c r="D8" s="252"/>
      <c r="E8" s="52" t="s">
        <v>4</v>
      </c>
      <c r="F8" s="125" t="s">
        <v>21</v>
      </c>
      <c r="G8" s="52" t="s">
        <v>4</v>
      </c>
      <c r="H8" s="125" t="s">
        <v>21</v>
      </c>
      <c r="I8" s="52" t="s">
        <v>4</v>
      </c>
      <c r="J8" s="125" t="s">
        <v>21</v>
      </c>
      <c r="K8" s="52" t="s">
        <v>4</v>
      </c>
      <c r="L8" s="125" t="s">
        <v>21</v>
      </c>
      <c r="M8" s="52" t="s">
        <v>4</v>
      </c>
      <c r="N8" s="125" t="s">
        <v>21</v>
      </c>
      <c r="O8" s="264"/>
      <c r="P8" s="265"/>
    </row>
    <row r="9" spans="2:16" ht="20.100000000000001" customHeight="1" x14ac:dyDescent="0.15">
      <c r="B9" s="39">
        <v>45870</v>
      </c>
      <c r="C9" s="53" t="str">
        <f>IF(B9="","",TEXT(B9,"aaa"))</f>
        <v>金</v>
      </c>
      <c r="D9" s="93" t="str">
        <f t="shared" ref="D9:D38" si="0">IF(C9="月","平日",IF(C9="火","平日",IF(C9="水","平日",IF(C9="木","平日",IF(C9="金","平日",IF(C9="土","土曜日",IF(C9="日","　","")))))))</f>
        <v>平日</v>
      </c>
      <c r="E9" s="40"/>
      <c r="F9" s="41" t="str">
        <f>IFERROR(VLOOKUP(E9&amp;$D9,勤務時間!$B$2:$C$61,2,FALSE),"")</f>
        <v/>
      </c>
      <c r="G9" s="40"/>
      <c r="H9" s="41" t="str">
        <f>IFERROR(VLOOKUP(G9&amp;$D9,勤務時間!$B$2:$C$61,2,FALSE),"")</f>
        <v/>
      </c>
      <c r="I9" s="40"/>
      <c r="J9" s="41" t="str">
        <f>IFERROR(VLOOKUP(I9&amp;$D9,勤務時間!$B$2:$C$61,2,FALSE),"")</f>
        <v/>
      </c>
      <c r="K9" s="40"/>
      <c r="L9" s="41" t="str">
        <f>IFERROR(VLOOKUP(K9&amp;$D9,勤務時間!$B$2:$C$61,2,FALSE),"")</f>
        <v/>
      </c>
      <c r="M9" s="40"/>
      <c r="N9" s="41" t="str">
        <f>IFERROR(VLOOKUP(M9&amp;$D9,勤務時間!$B$2:$C$61,2,FALSE),"")</f>
        <v/>
      </c>
      <c r="O9" s="244"/>
      <c r="P9" s="245"/>
    </row>
    <row r="10" spans="2:16" ht="20.100000000000001" customHeight="1" x14ac:dyDescent="0.15">
      <c r="B10" s="42">
        <f>B9+1</f>
        <v>45871</v>
      </c>
      <c r="C10" s="43" t="str">
        <f t="shared" ref="C10:C38" si="1">IF(B10="","",TEXT(B10,"aaa"))</f>
        <v>土</v>
      </c>
      <c r="D10" s="93" t="str">
        <f t="shared" si="0"/>
        <v>土曜日</v>
      </c>
      <c r="E10" s="44"/>
      <c r="F10" s="41" t="str">
        <f>IFERROR(VLOOKUP(E10&amp;$D10,勤務時間!$B$2:$C$61,2,FALSE),"")</f>
        <v/>
      </c>
      <c r="G10" s="44"/>
      <c r="H10" s="41" t="str">
        <f>IFERROR(VLOOKUP(G10&amp;$D10,勤務時間!$B$2:$C$61,2,FALSE),"")</f>
        <v/>
      </c>
      <c r="I10" s="44"/>
      <c r="J10" s="41" t="str">
        <f>IFERROR(VLOOKUP(I10&amp;$D10,勤務時間!$B$2:$C$61,2,FALSE),"")</f>
        <v/>
      </c>
      <c r="K10" s="44"/>
      <c r="L10" s="41" t="str">
        <f>IFERROR(VLOOKUP(K10&amp;$D10,勤務時間!$B$2:$C$61,2,FALSE),"")</f>
        <v/>
      </c>
      <c r="M10" s="44"/>
      <c r="N10" s="41" t="str">
        <f>IFERROR(VLOOKUP(M10&amp;$D10,勤務時間!$B$2:$C$61,2,FALSE),"")</f>
        <v/>
      </c>
      <c r="O10" s="246"/>
      <c r="P10" s="247"/>
    </row>
    <row r="11" spans="2:16" ht="20.100000000000001" customHeight="1" x14ac:dyDescent="0.15">
      <c r="B11" s="42">
        <f t="shared" ref="B11:B38" si="2">B10+1</f>
        <v>45872</v>
      </c>
      <c r="C11" s="43" t="str">
        <f>IF(B11="","",TEXT(B11,"aaa"))</f>
        <v>日</v>
      </c>
      <c r="D11" s="93" t="str">
        <f t="shared" si="0"/>
        <v>　</v>
      </c>
      <c r="E11" s="40"/>
      <c r="F11" s="41" t="str">
        <f>IFERROR(VLOOKUP(E11&amp;$D11,勤務時間!$B$2:$C$61,2,FALSE),"")</f>
        <v/>
      </c>
      <c r="G11" s="40"/>
      <c r="H11" s="41" t="str">
        <f>IFERROR(VLOOKUP(G11&amp;$D11,勤務時間!$B$2:$C$61,2,FALSE),"")</f>
        <v/>
      </c>
      <c r="I11" s="40"/>
      <c r="J11" s="41" t="str">
        <f>IFERROR(VLOOKUP(I11&amp;$D11,勤務時間!$B$2:$C$61,2,FALSE),"")</f>
        <v/>
      </c>
      <c r="K11" s="40"/>
      <c r="L11" s="41" t="str">
        <f>IFERROR(VLOOKUP(K11&amp;$D11,勤務時間!$B$2:$C$61,2,FALSE),"")</f>
        <v/>
      </c>
      <c r="M11" s="40"/>
      <c r="N11" s="41" t="str">
        <f>IFERROR(VLOOKUP(M11&amp;$D11,勤務時間!$B$2:$C$61,2,FALSE),"")</f>
        <v/>
      </c>
      <c r="O11" s="246"/>
      <c r="P11" s="247"/>
    </row>
    <row r="12" spans="2:16" ht="20.100000000000001" customHeight="1" x14ac:dyDescent="0.15">
      <c r="B12" s="42">
        <f t="shared" si="2"/>
        <v>45873</v>
      </c>
      <c r="C12" s="43" t="str">
        <f t="shared" si="1"/>
        <v>月</v>
      </c>
      <c r="D12" s="93" t="str">
        <f t="shared" si="0"/>
        <v>平日</v>
      </c>
      <c r="E12" s="40"/>
      <c r="F12" s="41" t="str">
        <f>IFERROR(VLOOKUP(E12&amp;$D12,勤務時間!$B$2:$C$61,2,FALSE),"")</f>
        <v/>
      </c>
      <c r="G12" s="40"/>
      <c r="H12" s="41" t="str">
        <f>IFERROR(VLOOKUP(G12&amp;$D12,勤務時間!$B$2:$C$61,2,FALSE),"")</f>
        <v/>
      </c>
      <c r="I12" s="40"/>
      <c r="J12" s="41" t="str">
        <f>IFERROR(VLOOKUP(I12&amp;$D12,勤務時間!$B$2:$C$61,2,FALSE),"")</f>
        <v/>
      </c>
      <c r="K12" s="40"/>
      <c r="L12" s="41" t="str">
        <f>IFERROR(VLOOKUP(K12&amp;$D12,勤務時間!$B$2:$C$61,2,FALSE),"")</f>
        <v/>
      </c>
      <c r="M12" s="40"/>
      <c r="N12" s="41" t="str">
        <f>IFERROR(VLOOKUP(M12&amp;$D12,勤務時間!$B$2:$C$61,2,FALSE),"")</f>
        <v/>
      </c>
      <c r="O12" s="246"/>
      <c r="P12" s="247"/>
    </row>
    <row r="13" spans="2:16" ht="20.100000000000001" customHeight="1" x14ac:dyDescent="0.15">
      <c r="B13" s="42">
        <f t="shared" si="2"/>
        <v>45874</v>
      </c>
      <c r="C13" s="43" t="str">
        <f t="shared" si="1"/>
        <v>火</v>
      </c>
      <c r="D13" s="93" t="str">
        <f t="shared" si="0"/>
        <v>平日</v>
      </c>
      <c r="E13" s="44"/>
      <c r="F13" s="45" t="str">
        <f>IFERROR(VLOOKUP(E13&amp;$D13,勤務時間!$B$2:$C$61,2,FALSE),"")</f>
        <v/>
      </c>
      <c r="G13" s="44"/>
      <c r="H13" s="45" t="str">
        <f>IFERROR(VLOOKUP(G13&amp;$D13,勤務時間!$B$2:$C$61,2,FALSE),"")</f>
        <v/>
      </c>
      <c r="I13" s="44"/>
      <c r="J13" s="45" t="str">
        <f>IFERROR(VLOOKUP(I13&amp;$D13,勤務時間!$B$2:$C$61,2,FALSE),"")</f>
        <v/>
      </c>
      <c r="K13" s="44"/>
      <c r="L13" s="45" t="str">
        <f>IFERROR(VLOOKUP(K13&amp;$D13,勤務時間!$B$2:$C$61,2,FALSE),"")</f>
        <v/>
      </c>
      <c r="M13" s="44"/>
      <c r="N13" s="45" t="str">
        <f>IFERROR(VLOOKUP(M13&amp;$D13,勤務時間!$B$2:$C$61,2,FALSE),"")</f>
        <v/>
      </c>
      <c r="O13" s="246"/>
      <c r="P13" s="247"/>
    </row>
    <row r="14" spans="2:16" ht="20.100000000000001" customHeight="1" x14ac:dyDescent="0.15">
      <c r="B14" s="42">
        <f t="shared" si="2"/>
        <v>45875</v>
      </c>
      <c r="C14" s="43" t="str">
        <f>IF(B14="","",TEXT(B14,"aaa"))</f>
        <v>水</v>
      </c>
      <c r="D14" s="93" t="str">
        <f t="shared" si="0"/>
        <v>平日</v>
      </c>
      <c r="E14" s="44"/>
      <c r="F14" s="45" t="str">
        <f>IFERROR(VLOOKUP(E14&amp;$D14,勤務時間!$B$2:$C$61,2,FALSE),"")</f>
        <v/>
      </c>
      <c r="G14" s="44"/>
      <c r="H14" s="45" t="str">
        <f>IFERROR(VLOOKUP(G14&amp;$D14,勤務時間!$B$2:$C$61,2,FALSE),"")</f>
        <v/>
      </c>
      <c r="I14" s="44"/>
      <c r="J14" s="45" t="str">
        <f>IFERROR(VLOOKUP(I14&amp;$D14,勤務時間!$B$2:$C$61,2,FALSE),"")</f>
        <v/>
      </c>
      <c r="K14" s="44"/>
      <c r="L14" s="45" t="str">
        <f>IFERROR(VLOOKUP(K14&amp;$D14,勤務時間!$B$2:$C$61,2,FALSE),"")</f>
        <v/>
      </c>
      <c r="M14" s="44"/>
      <c r="N14" s="45" t="str">
        <f>IFERROR(VLOOKUP(M14&amp;$D14,勤務時間!$B$2:$C$61,2,FALSE),"")</f>
        <v/>
      </c>
      <c r="O14" s="246"/>
      <c r="P14" s="247"/>
    </row>
    <row r="15" spans="2:16" ht="20.100000000000001" customHeight="1" x14ac:dyDescent="0.15">
      <c r="B15" s="42">
        <f t="shared" si="2"/>
        <v>45876</v>
      </c>
      <c r="C15" s="43" t="str">
        <f t="shared" si="1"/>
        <v>木</v>
      </c>
      <c r="D15" s="93" t="str">
        <f t="shared" si="0"/>
        <v>平日</v>
      </c>
      <c r="E15" s="44"/>
      <c r="F15" s="45" t="str">
        <f>IFERROR(VLOOKUP(E15&amp;$D15,勤務時間!$B$2:$C$61,2,FALSE),"")</f>
        <v/>
      </c>
      <c r="G15" s="44"/>
      <c r="H15" s="45" t="str">
        <f>IFERROR(VLOOKUP(G15&amp;$D15,勤務時間!$B$2:$C$61,2,FALSE),"")</f>
        <v/>
      </c>
      <c r="I15" s="44"/>
      <c r="J15" s="45" t="str">
        <f>IFERROR(VLOOKUP(I15&amp;$D15,勤務時間!$B$2:$C$61,2,FALSE),"")</f>
        <v/>
      </c>
      <c r="K15" s="44"/>
      <c r="L15" s="45" t="str">
        <f>IFERROR(VLOOKUP(K15&amp;$D15,勤務時間!$B$2:$C$61,2,FALSE),"")</f>
        <v/>
      </c>
      <c r="M15" s="44"/>
      <c r="N15" s="45" t="str">
        <f>IFERROR(VLOOKUP(M15&amp;$D15,勤務時間!$B$2:$C$61,2,FALSE),"")</f>
        <v/>
      </c>
      <c r="O15" s="246"/>
      <c r="P15" s="247"/>
    </row>
    <row r="16" spans="2:16" ht="20.100000000000001" customHeight="1" x14ac:dyDescent="0.15">
      <c r="B16" s="42">
        <f t="shared" si="2"/>
        <v>45877</v>
      </c>
      <c r="C16" s="43" t="str">
        <f t="shared" si="1"/>
        <v>金</v>
      </c>
      <c r="D16" s="93" t="str">
        <f t="shared" si="0"/>
        <v>平日</v>
      </c>
      <c r="E16" s="44"/>
      <c r="F16" s="45" t="str">
        <f>IFERROR(VLOOKUP(E16&amp;$D16,勤務時間!$B$2:$C$61,2,FALSE),"")</f>
        <v/>
      </c>
      <c r="G16" s="44"/>
      <c r="H16" s="45" t="str">
        <f>IFERROR(VLOOKUP(G16&amp;$D16,勤務時間!$B$2:$C$61,2,FALSE),"")</f>
        <v/>
      </c>
      <c r="I16" s="44"/>
      <c r="J16" s="45" t="str">
        <f>IFERROR(VLOOKUP(I16&amp;$D16,勤務時間!$B$2:$C$61,2,FALSE),"")</f>
        <v/>
      </c>
      <c r="K16" s="44"/>
      <c r="L16" s="45" t="str">
        <f>IFERROR(VLOOKUP(K16&amp;$D16,勤務時間!$B$2:$C$61,2,FALSE),"")</f>
        <v/>
      </c>
      <c r="M16" s="44"/>
      <c r="N16" s="45" t="str">
        <f>IFERROR(VLOOKUP(M16&amp;$D16,勤務時間!$B$2:$C$61,2,FALSE),"")</f>
        <v/>
      </c>
      <c r="O16" s="246"/>
      <c r="P16" s="247"/>
    </row>
    <row r="17" spans="2:16" ht="20.100000000000001" customHeight="1" x14ac:dyDescent="0.15">
      <c r="B17" s="42">
        <f t="shared" si="2"/>
        <v>45878</v>
      </c>
      <c r="C17" s="43" t="str">
        <f t="shared" si="1"/>
        <v>土</v>
      </c>
      <c r="D17" s="93" t="str">
        <f t="shared" si="0"/>
        <v>土曜日</v>
      </c>
      <c r="E17" s="44"/>
      <c r="F17" s="45" t="str">
        <f>IFERROR(VLOOKUP(E17&amp;$D17,勤務時間!$B$2:$C$61,2,FALSE),"")</f>
        <v/>
      </c>
      <c r="G17" s="44"/>
      <c r="H17" s="45" t="str">
        <f>IFERROR(VLOOKUP(G17&amp;$D17,勤務時間!$B$2:$C$61,2,FALSE),"")</f>
        <v/>
      </c>
      <c r="I17" s="44"/>
      <c r="J17" s="45" t="str">
        <f>IFERROR(VLOOKUP(I17&amp;$D17,勤務時間!$B$2:$C$61,2,FALSE),"")</f>
        <v/>
      </c>
      <c r="K17" s="44"/>
      <c r="L17" s="45" t="str">
        <f>IFERROR(VLOOKUP(K17&amp;$D17,勤務時間!$B$2:$C$61,2,FALSE),"")</f>
        <v/>
      </c>
      <c r="M17" s="44"/>
      <c r="N17" s="45" t="str">
        <f>IFERROR(VLOOKUP(M17&amp;$D17,勤務時間!$B$2:$C$61,2,FALSE),"")</f>
        <v/>
      </c>
      <c r="O17" s="246"/>
      <c r="P17" s="247"/>
    </row>
    <row r="18" spans="2:16" ht="20.100000000000001" customHeight="1" x14ac:dyDescent="0.15">
      <c r="B18" s="42">
        <f t="shared" si="2"/>
        <v>45879</v>
      </c>
      <c r="C18" s="43" t="str">
        <f t="shared" si="1"/>
        <v>日</v>
      </c>
      <c r="D18" s="93" t="str">
        <f t="shared" si="0"/>
        <v>　</v>
      </c>
      <c r="E18" s="44"/>
      <c r="F18" s="45" t="str">
        <f>IFERROR(VLOOKUP(E18&amp;$D18,勤務時間!$B$2:$C$61,2,FALSE),"")</f>
        <v/>
      </c>
      <c r="G18" s="44"/>
      <c r="H18" s="45" t="str">
        <f>IFERROR(VLOOKUP(G18&amp;$D18,勤務時間!$B$2:$C$61,2,FALSE),"")</f>
        <v/>
      </c>
      <c r="I18" s="44"/>
      <c r="J18" s="45" t="str">
        <f>IFERROR(VLOOKUP(I18&amp;$D18,勤務時間!$B$2:$C$61,2,FALSE),"")</f>
        <v/>
      </c>
      <c r="K18" s="44"/>
      <c r="L18" s="45" t="str">
        <f>IFERROR(VLOOKUP(K18&amp;$D18,勤務時間!$B$2:$C$61,2,FALSE),"")</f>
        <v/>
      </c>
      <c r="M18" s="44"/>
      <c r="N18" s="45" t="str">
        <f>IFERROR(VLOOKUP(M18&amp;$D18,勤務時間!$B$2:$C$61,2,FALSE),"")</f>
        <v/>
      </c>
      <c r="O18" s="246"/>
      <c r="P18" s="247"/>
    </row>
    <row r="19" spans="2:16" ht="20.100000000000001" customHeight="1" x14ac:dyDescent="0.15">
      <c r="B19" s="42">
        <f t="shared" si="2"/>
        <v>45880</v>
      </c>
      <c r="C19" s="43" t="str">
        <f t="shared" si="1"/>
        <v>月</v>
      </c>
      <c r="D19" s="93" t="str">
        <f t="shared" si="0"/>
        <v>平日</v>
      </c>
      <c r="E19" s="44"/>
      <c r="F19" s="45" t="str">
        <f>IFERROR(VLOOKUP(E19&amp;$D19,勤務時間!$B$2:$C$61,2,FALSE),"")</f>
        <v/>
      </c>
      <c r="G19" s="44"/>
      <c r="H19" s="45" t="str">
        <f>IFERROR(VLOOKUP(G19&amp;$D19,勤務時間!$B$2:$C$61,2,FALSE),"")</f>
        <v/>
      </c>
      <c r="I19" s="44"/>
      <c r="J19" s="45" t="str">
        <f>IFERROR(VLOOKUP(I19&amp;$D19,勤務時間!$B$2:$C$61,2,FALSE),"")</f>
        <v/>
      </c>
      <c r="K19" s="44"/>
      <c r="L19" s="45" t="str">
        <f>IFERROR(VLOOKUP(K19&amp;$D19,勤務時間!$B$2:$C$61,2,FALSE),"")</f>
        <v/>
      </c>
      <c r="M19" s="44"/>
      <c r="N19" s="45" t="str">
        <f>IFERROR(VLOOKUP(M19&amp;$D19,勤務時間!$B$2:$C$61,2,FALSE),"")</f>
        <v/>
      </c>
      <c r="O19" s="246"/>
      <c r="P19" s="247"/>
    </row>
    <row r="20" spans="2:16" ht="20.100000000000001" customHeight="1" x14ac:dyDescent="0.15">
      <c r="B20" s="42">
        <f t="shared" si="2"/>
        <v>45881</v>
      </c>
      <c r="C20" s="43" t="str">
        <f t="shared" si="1"/>
        <v>火</v>
      </c>
      <c r="D20" s="93" t="str">
        <f t="shared" si="0"/>
        <v>平日</v>
      </c>
      <c r="E20" s="44"/>
      <c r="F20" s="45" t="str">
        <f>IFERROR(VLOOKUP(E20&amp;$D20,勤務時間!$B$2:$C$61,2,FALSE),"")</f>
        <v/>
      </c>
      <c r="G20" s="44"/>
      <c r="H20" s="45" t="str">
        <f>IFERROR(VLOOKUP(G20&amp;$D20,勤務時間!$B$2:$C$61,2,FALSE),"")</f>
        <v/>
      </c>
      <c r="I20" s="44"/>
      <c r="J20" s="45" t="str">
        <f>IFERROR(VLOOKUP(I20&amp;$D20,勤務時間!$B$2:$C$61,2,FALSE),"")</f>
        <v/>
      </c>
      <c r="K20" s="44"/>
      <c r="L20" s="45" t="str">
        <f>IFERROR(VLOOKUP(K20&amp;$D20,勤務時間!$B$2:$C$61,2,FALSE),"")</f>
        <v/>
      </c>
      <c r="M20" s="44"/>
      <c r="N20" s="45" t="str">
        <f>IFERROR(VLOOKUP(M20&amp;$D20,勤務時間!$B$2:$C$61,2,FALSE),"")</f>
        <v/>
      </c>
      <c r="O20" s="246"/>
      <c r="P20" s="247"/>
    </row>
    <row r="21" spans="2:16" ht="20.100000000000001" customHeight="1" x14ac:dyDescent="0.15">
      <c r="B21" s="42">
        <f t="shared" si="2"/>
        <v>45882</v>
      </c>
      <c r="C21" s="43" t="str">
        <f t="shared" si="1"/>
        <v>水</v>
      </c>
      <c r="D21" s="93" t="str">
        <f t="shared" si="0"/>
        <v>平日</v>
      </c>
      <c r="E21" s="44"/>
      <c r="F21" s="45" t="str">
        <f>IFERROR(VLOOKUP(E21&amp;$D21,勤務時間!$B$2:$C$61,2,FALSE),"")</f>
        <v/>
      </c>
      <c r="G21" s="44"/>
      <c r="H21" s="45" t="str">
        <f>IFERROR(VLOOKUP(G21&amp;$D21,勤務時間!$B$2:$C$61,2,FALSE),"")</f>
        <v/>
      </c>
      <c r="I21" s="44"/>
      <c r="J21" s="45" t="str">
        <f>IFERROR(VLOOKUP(I21&amp;$D21,勤務時間!$B$2:$C$61,2,FALSE),"")</f>
        <v/>
      </c>
      <c r="K21" s="44"/>
      <c r="L21" s="45" t="str">
        <f>IFERROR(VLOOKUP(K21&amp;$D21,勤務時間!$B$2:$C$61,2,FALSE),"")</f>
        <v/>
      </c>
      <c r="M21" s="44"/>
      <c r="N21" s="45" t="str">
        <f>IFERROR(VLOOKUP(M21&amp;$D21,勤務時間!$B$2:$C$61,2,FALSE),"")</f>
        <v/>
      </c>
      <c r="O21" s="246"/>
      <c r="P21" s="247"/>
    </row>
    <row r="22" spans="2:16" ht="20.100000000000001" customHeight="1" x14ac:dyDescent="0.15">
      <c r="B22" s="42">
        <f t="shared" si="2"/>
        <v>45883</v>
      </c>
      <c r="C22" s="43" t="str">
        <f t="shared" si="1"/>
        <v>木</v>
      </c>
      <c r="D22" s="93" t="str">
        <f t="shared" si="0"/>
        <v>平日</v>
      </c>
      <c r="E22" s="44"/>
      <c r="F22" s="45" t="str">
        <f>IFERROR(VLOOKUP(E22&amp;$D22,勤務時間!$B$2:$C$61,2,FALSE),"")</f>
        <v/>
      </c>
      <c r="G22" s="44"/>
      <c r="H22" s="45" t="str">
        <f>IFERROR(VLOOKUP(G22&amp;$D22,勤務時間!$B$2:$C$61,2,FALSE),"")</f>
        <v/>
      </c>
      <c r="I22" s="44"/>
      <c r="J22" s="45" t="str">
        <f>IFERROR(VLOOKUP(I22&amp;$D22,勤務時間!$B$2:$C$61,2,FALSE),"")</f>
        <v/>
      </c>
      <c r="K22" s="44"/>
      <c r="L22" s="45" t="str">
        <f>IFERROR(VLOOKUP(K22&amp;$D22,勤務時間!$B$2:$C$61,2,FALSE),"")</f>
        <v/>
      </c>
      <c r="M22" s="44"/>
      <c r="N22" s="45" t="str">
        <f>IFERROR(VLOOKUP(M22&amp;$D22,勤務時間!$B$2:$C$61,2,FALSE),"")</f>
        <v/>
      </c>
      <c r="O22" s="246"/>
      <c r="P22" s="247"/>
    </row>
    <row r="23" spans="2:16" ht="20.100000000000001" customHeight="1" x14ac:dyDescent="0.15">
      <c r="B23" s="42">
        <f t="shared" si="2"/>
        <v>45884</v>
      </c>
      <c r="C23" s="43" t="str">
        <f t="shared" si="1"/>
        <v>金</v>
      </c>
      <c r="D23" s="93" t="str">
        <f t="shared" si="0"/>
        <v>平日</v>
      </c>
      <c r="E23" s="44"/>
      <c r="F23" s="45" t="str">
        <f>IFERROR(VLOOKUP(E23&amp;$D23,勤務時間!$B$2:$C$61,2,FALSE),"")</f>
        <v/>
      </c>
      <c r="G23" s="44"/>
      <c r="H23" s="45" t="str">
        <f>IFERROR(VLOOKUP(G23&amp;$D23,勤務時間!$B$2:$C$61,2,FALSE),"")</f>
        <v/>
      </c>
      <c r="I23" s="44"/>
      <c r="J23" s="45" t="str">
        <f>IFERROR(VLOOKUP(I23&amp;$D23,勤務時間!$B$2:$C$61,2,FALSE),"")</f>
        <v/>
      </c>
      <c r="K23" s="44"/>
      <c r="L23" s="45" t="str">
        <f>IFERROR(VLOOKUP(K23&amp;$D23,勤務時間!$B$2:$C$61,2,FALSE),"")</f>
        <v/>
      </c>
      <c r="M23" s="44"/>
      <c r="N23" s="45" t="str">
        <f>IFERROR(VLOOKUP(M23&amp;$D23,勤務時間!$B$2:$C$61,2,FALSE),"")</f>
        <v/>
      </c>
      <c r="O23" s="246"/>
      <c r="P23" s="247"/>
    </row>
    <row r="24" spans="2:16" ht="20.100000000000001" customHeight="1" x14ac:dyDescent="0.15">
      <c r="B24" s="42">
        <f t="shared" si="2"/>
        <v>45885</v>
      </c>
      <c r="C24" s="43" t="str">
        <f t="shared" si="1"/>
        <v>土</v>
      </c>
      <c r="D24" s="93" t="str">
        <f t="shared" si="0"/>
        <v>土曜日</v>
      </c>
      <c r="E24" s="44"/>
      <c r="F24" s="45" t="str">
        <f>IFERROR(VLOOKUP(E24&amp;$D24,勤務時間!$B$2:$C$61,2,FALSE),"")</f>
        <v/>
      </c>
      <c r="G24" s="44"/>
      <c r="H24" s="45" t="str">
        <f>IFERROR(VLOOKUP(G24&amp;$D24,勤務時間!$B$2:$C$61,2,FALSE),"")</f>
        <v/>
      </c>
      <c r="I24" s="44"/>
      <c r="J24" s="45" t="str">
        <f>IFERROR(VLOOKUP(I24&amp;$D24,勤務時間!$B$2:$C$61,2,FALSE),"")</f>
        <v/>
      </c>
      <c r="K24" s="44"/>
      <c r="L24" s="45" t="str">
        <f>IFERROR(VLOOKUP(K24&amp;$D24,勤務時間!$B$2:$C$61,2,FALSE),"")</f>
        <v/>
      </c>
      <c r="M24" s="44"/>
      <c r="N24" s="45" t="str">
        <f>IFERROR(VLOOKUP(M24&amp;$D24,勤務時間!$B$2:$C$61,2,FALSE),"")</f>
        <v/>
      </c>
      <c r="O24" s="246"/>
      <c r="P24" s="247"/>
    </row>
    <row r="25" spans="2:16" ht="20.100000000000001" customHeight="1" x14ac:dyDescent="0.15">
      <c r="B25" s="42">
        <f t="shared" si="2"/>
        <v>45886</v>
      </c>
      <c r="C25" s="43" t="str">
        <f t="shared" si="1"/>
        <v>日</v>
      </c>
      <c r="D25" s="93" t="str">
        <f t="shared" si="0"/>
        <v>　</v>
      </c>
      <c r="E25" s="44"/>
      <c r="F25" s="45" t="str">
        <f>IFERROR(VLOOKUP(E25&amp;$D25,勤務時間!$B$2:$C$61,2,FALSE),"")</f>
        <v/>
      </c>
      <c r="G25" s="44"/>
      <c r="H25" s="45" t="str">
        <f>IFERROR(VLOOKUP(G25&amp;$D25,勤務時間!$B$2:$C$61,2,FALSE),"")</f>
        <v/>
      </c>
      <c r="I25" s="44"/>
      <c r="J25" s="45" t="str">
        <f>IFERROR(VLOOKUP(I25&amp;$D25,勤務時間!$B$2:$C$61,2,FALSE),"")</f>
        <v/>
      </c>
      <c r="K25" s="44"/>
      <c r="L25" s="45" t="str">
        <f>IFERROR(VLOOKUP(K25&amp;$D25,勤務時間!$B$2:$C$61,2,FALSE),"")</f>
        <v/>
      </c>
      <c r="M25" s="44"/>
      <c r="N25" s="45" t="str">
        <f>IFERROR(VLOOKUP(M25&amp;$D25,勤務時間!$B$2:$C$61,2,FALSE),"")</f>
        <v/>
      </c>
      <c r="O25" s="246"/>
      <c r="P25" s="247"/>
    </row>
    <row r="26" spans="2:16" ht="20.100000000000001" customHeight="1" x14ac:dyDescent="0.15">
      <c r="B26" s="42">
        <f t="shared" si="2"/>
        <v>45887</v>
      </c>
      <c r="C26" s="43" t="str">
        <f t="shared" si="1"/>
        <v>月</v>
      </c>
      <c r="D26" s="93" t="str">
        <f t="shared" si="0"/>
        <v>平日</v>
      </c>
      <c r="E26" s="44"/>
      <c r="F26" s="45" t="str">
        <f>IFERROR(VLOOKUP(E26&amp;$D26,勤務時間!$B$2:$C$61,2,FALSE),"")</f>
        <v/>
      </c>
      <c r="G26" s="44"/>
      <c r="H26" s="45" t="str">
        <f>IFERROR(VLOOKUP(G26&amp;$D26,勤務時間!$B$2:$C$61,2,FALSE),"")</f>
        <v/>
      </c>
      <c r="I26" s="44"/>
      <c r="J26" s="45" t="str">
        <f>IFERROR(VLOOKUP(I26&amp;$D26,勤務時間!$B$2:$C$61,2,FALSE),"")</f>
        <v/>
      </c>
      <c r="K26" s="44"/>
      <c r="L26" s="45" t="str">
        <f>IFERROR(VLOOKUP(K26&amp;$D26,勤務時間!$B$2:$C$61,2,FALSE),"")</f>
        <v/>
      </c>
      <c r="M26" s="44"/>
      <c r="N26" s="45" t="str">
        <f>IFERROR(VLOOKUP(M26&amp;$D26,勤務時間!$B$2:$C$61,2,FALSE),"")</f>
        <v/>
      </c>
      <c r="O26" s="246"/>
      <c r="P26" s="247"/>
    </row>
    <row r="27" spans="2:16" ht="20.100000000000001" customHeight="1" x14ac:dyDescent="0.15">
      <c r="B27" s="42">
        <f t="shared" si="2"/>
        <v>45888</v>
      </c>
      <c r="C27" s="43" t="str">
        <f t="shared" si="1"/>
        <v>火</v>
      </c>
      <c r="D27" s="93" t="str">
        <f t="shared" si="0"/>
        <v>平日</v>
      </c>
      <c r="E27" s="44"/>
      <c r="F27" s="45" t="str">
        <f>IFERROR(VLOOKUP(E27&amp;$D27,勤務時間!$B$2:$C$61,2,FALSE),"")</f>
        <v/>
      </c>
      <c r="G27" s="44"/>
      <c r="H27" s="45" t="str">
        <f>IFERROR(VLOOKUP(G27&amp;$D27,勤務時間!$B$2:$C$61,2,FALSE),"")</f>
        <v/>
      </c>
      <c r="I27" s="44"/>
      <c r="J27" s="45" t="str">
        <f>IFERROR(VLOOKUP(I27&amp;$D27,勤務時間!$B$2:$C$61,2,FALSE),"")</f>
        <v/>
      </c>
      <c r="K27" s="44"/>
      <c r="L27" s="45" t="str">
        <f>IFERROR(VLOOKUP(K27&amp;$D27,勤務時間!$B$2:$C$61,2,FALSE),"")</f>
        <v/>
      </c>
      <c r="M27" s="44"/>
      <c r="N27" s="45" t="str">
        <f>IFERROR(VLOOKUP(M27&amp;$D27,勤務時間!$B$2:$C$61,2,FALSE),"")</f>
        <v/>
      </c>
      <c r="O27" s="246"/>
      <c r="P27" s="247"/>
    </row>
    <row r="28" spans="2:16" ht="20.100000000000001" customHeight="1" x14ac:dyDescent="0.15">
      <c r="B28" s="42">
        <f t="shared" si="2"/>
        <v>45889</v>
      </c>
      <c r="C28" s="43" t="str">
        <f t="shared" si="1"/>
        <v>水</v>
      </c>
      <c r="D28" s="93" t="str">
        <f t="shared" si="0"/>
        <v>平日</v>
      </c>
      <c r="E28" s="44"/>
      <c r="F28" s="45" t="str">
        <f>IFERROR(VLOOKUP(E28&amp;$D28,勤務時間!$B$2:$C$61,2,FALSE),"")</f>
        <v/>
      </c>
      <c r="G28" s="44"/>
      <c r="H28" s="45" t="str">
        <f>IFERROR(VLOOKUP(G28&amp;$D28,勤務時間!$B$2:$C$61,2,FALSE),"")</f>
        <v/>
      </c>
      <c r="I28" s="44"/>
      <c r="J28" s="45" t="str">
        <f>IFERROR(VLOOKUP(I28&amp;$D28,勤務時間!$B$2:$C$61,2,FALSE),"")</f>
        <v/>
      </c>
      <c r="K28" s="44"/>
      <c r="L28" s="45" t="str">
        <f>IFERROR(VLOOKUP(K28&amp;$D28,勤務時間!$B$2:$C$61,2,FALSE),"")</f>
        <v/>
      </c>
      <c r="M28" s="44"/>
      <c r="N28" s="45" t="str">
        <f>IFERROR(VLOOKUP(M28&amp;$D28,勤務時間!$B$2:$C$61,2,FALSE),"")</f>
        <v/>
      </c>
      <c r="O28" s="246"/>
      <c r="P28" s="247"/>
    </row>
    <row r="29" spans="2:16" ht="20.100000000000001" customHeight="1" x14ac:dyDescent="0.15">
      <c r="B29" s="42">
        <f t="shared" si="2"/>
        <v>45890</v>
      </c>
      <c r="C29" s="43" t="str">
        <f t="shared" si="1"/>
        <v>木</v>
      </c>
      <c r="D29" s="93" t="str">
        <f t="shared" si="0"/>
        <v>平日</v>
      </c>
      <c r="E29" s="44"/>
      <c r="F29" s="45" t="str">
        <f>IFERROR(VLOOKUP(E29&amp;$D29,勤務時間!$B$2:$C$61,2,FALSE),"")</f>
        <v/>
      </c>
      <c r="G29" s="44"/>
      <c r="H29" s="45" t="str">
        <f>IFERROR(VLOOKUP(G29&amp;$D29,勤務時間!$B$2:$C$61,2,FALSE),"")</f>
        <v/>
      </c>
      <c r="I29" s="44"/>
      <c r="J29" s="45" t="str">
        <f>IFERROR(VLOOKUP(I29&amp;$D29,勤務時間!$B$2:$C$61,2,FALSE),"")</f>
        <v/>
      </c>
      <c r="K29" s="44"/>
      <c r="L29" s="45" t="str">
        <f>IFERROR(VLOOKUP(K29&amp;$D29,勤務時間!$B$2:$C$61,2,FALSE),"")</f>
        <v/>
      </c>
      <c r="M29" s="44"/>
      <c r="N29" s="45" t="str">
        <f>IFERROR(VLOOKUP(M29&amp;$D29,勤務時間!$B$2:$C$61,2,FALSE),"")</f>
        <v/>
      </c>
      <c r="O29" s="246"/>
      <c r="P29" s="247"/>
    </row>
    <row r="30" spans="2:16" ht="20.100000000000001" customHeight="1" x14ac:dyDescent="0.15">
      <c r="B30" s="42">
        <f t="shared" si="2"/>
        <v>45891</v>
      </c>
      <c r="C30" s="43" t="str">
        <f t="shared" si="1"/>
        <v>金</v>
      </c>
      <c r="D30" s="93" t="str">
        <f t="shared" si="0"/>
        <v>平日</v>
      </c>
      <c r="E30" s="44"/>
      <c r="F30" s="45" t="str">
        <f>IFERROR(VLOOKUP(E30&amp;$D30,勤務時間!$B$2:$C$61,2,FALSE),"")</f>
        <v/>
      </c>
      <c r="G30" s="44"/>
      <c r="H30" s="45" t="str">
        <f>IFERROR(VLOOKUP(G30&amp;$D30,勤務時間!$B$2:$C$61,2,FALSE),"")</f>
        <v/>
      </c>
      <c r="I30" s="44"/>
      <c r="J30" s="45" t="str">
        <f>IFERROR(VLOOKUP(I30&amp;$D30,勤務時間!$B$2:$C$61,2,FALSE),"")</f>
        <v/>
      </c>
      <c r="K30" s="44"/>
      <c r="L30" s="45" t="str">
        <f>IFERROR(VLOOKUP(K30&amp;$D30,勤務時間!$B$2:$C$61,2,FALSE),"")</f>
        <v/>
      </c>
      <c r="M30" s="44"/>
      <c r="N30" s="45" t="str">
        <f>IFERROR(VLOOKUP(M30&amp;$D30,勤務時間!$B$2:$C$61,2,FALSE),"")</f>
        <v/>
      </c>
      <c r="O30" s="246"/>
      <c r="P30" s="247"/>
    </row>
    <row r="31" spans="2:16" ht="20.100000000000001" customHeight="1" x14ac:dyDescent="0.15">
      <c r="B31" s="42">
        <f t="shared" si="2"/>
        <v>45892</v>
      </c>
      <c r="C31" s="43" t="str">
        <f t="shared" si="1"/>
        <v>土</v>
      </c>
      <c r="D31" s="93" t="str">
        <f t="shared" si="0"/>
        <v>土曜日</v>
      </c>
      <c r="E31" s="44"/>
      <c r="F31" s="45" t="str">
        <f>IFERROR(VLOOKUP(E31&amp;$D31,勤務時間!$B$2:$C$61,2,FALSE),"")</f>
        <v/>
      </c>
      <c r="G31" s="44"/>
      <c r="H31" s="45" t="str">
        <f>IFERROR(VLOOKUP(G31&amp;$D31,勤務時間!$B$2:$C$61,2,FALSE),"")</f>
        <v/>
      </c>
      <c r="I31" s="44"/>
      <c r="J31" s="45" t="str">
        <f>IFERROR(VLOOKUP(I31&amp;$D31,勤務時間!$B$2:$C$61,2,FALSE),"")</f>
        <v/>
      </c>
      <c r="K31" s="44"/>
      <c r="L31" s="45" t="str">
        <f>IFERROR(VLOOKUP(K31&amp;$D31,勤務時間!$B$2:$C$61,2,FALSE),"")</f>
        <v/>
      </c>
      <c r="M31" s="44"/>
      <c r="N31" s="45" t="str">
        <f>IFERROR(VLOOKUP(M31&amp;$D31,勤務時間!$B$2:$C$61,2,FALSE),"")</f>
        <v/>
      </c>
      <c r="O31" s="246"/>
      <c r="P31" s="247"/>
    </row>
    <row r="32" spans="2:16" ht="20.100000000000001" customHeight="1" x14ac:dyDescent="0.15">
      <c r="B32" s="42">
        <f t="shared" si="2"/>
        <v>45893</v>
      </c>
      <c r="C32" s="43" t="str">
        <f t="shared" si="1"/>
        <v>日</v>
      </c>
      <c r="D32" s="93" t="str">
        <f t="shared" si="0"/>
        <v>　</v>
      </c>
      <c r="E32" s="44"/>
      <c r="F32" s="45" t="str">
        <f>IFERROR(VLOOKUP(E32&amp;$D32,勤務時間!$B$2:$C$61,2,FALSE),"")</f>
        <v/>
      </c>
      <c r="G32" s="44"/>
      <c r="H32" s="45" t="str">
        <f>IFERROR(VLOOKUP(G32&amp;$D32,勤務時間!$B$2:$C$61,2,FALSE),"")</f>
        <v/>
      </c>
      <c r="I32" s="44"/>
      <c r="J32" s="45" t="str">
        <f>IFERROR(VLOOKUP(I32&amp;$D32,勤務時間!$B$2:$C$61,2,FALSE),"")</f>
        <v/>
      </c>
      <c r="K32" s="44"/>
      <c r="L32" s="45" t="str">
        <f>IFERROR(VLOOKUP(K32&amp;$D32,勤務時間!$B$2:$C$61,2,FALSE),"")</f>
        <v/>
      </c>
      <c r="M32" s="44"/>
      <c r="N32" s="45" t="str">
        <f>IFERROR(VLOOKUP(M32&amp;$D32,勤務時間!$B$2:$C$61,2,FALSE),"")</f>
        <v/>
      </c>
      <c r="O32" s="246"/>
      <c r="P32" s="247"/>
    </row>
    <row r="33" spans="2:16" ht="20.100000000000001" customHeight="1" x14ac:dyDescent="0.15">
      <c r="B33" s="42">
        <f t="shared" si="2"/>
        <v>45894</v>
      </c>
      <c r="C33" s="43" t="str">
        <f t="shared" si="1"/>
        <v>月</v>
      </c>
      <c r="D33" s="93" t="str">
        <f t="shared" si="0"/>
        <v>平日</v>
      </c>
      <c r="E33" s="44"/>
      <c r="F33" s="45" t="str">
        <f>IFERROR(VLOOKUP(E33&amp;$D33,勤務時間!$B$2:$C$61,2,FALSE),"")</f>
        <v/>
      </c>
      <c r="G33" s="44"/>
      <c r="H33" s="45" t="str">
        <f>IFERROR(VLOOKUP(G33&amp;$D33,勤務時間!$B$2:$C$61,2,FALSE),"")</f>
        <v/>
      </c>
      <c r="I33" s="44"/>
      <c r="J33" s="45" t="str">
        <f>IFERROR(VLOOKUP(I33&amp;$D33,勤務時間!$B$2:$C$61,2,FALSE),"")</f>
        <v/>
      </c>
      <c r="K33" s="44"/>
      <c r="L33" s="45" t="str">
        <f>IFERROR(VLOOKUP(K33&amp;$D33,勤務時間!$B$2:$C$61,2,FALSE),"")</f>
        <v/>
      </c>
      <c r="M33" s="44"/>
      <c r="N33" s="45" t="str">
        <f>IFERROR(VLOOKUP(M33&amp;$D33,勤務時間!$B$2:$C$61,2,FALSE),"")</f>
        <v/>
      </c>
      <c r="O33" s="246"/>
      <c r="P33" s="247"/>
    </row>
    <row r="34" spans="2:16" ht="20.100000000000001" customHeight="1" x14ac:dyDescent="0.15">
      <c r="B34" s="42">
        <f t="shared" si="2"/>
        <v>45895</v>
      </c>
      <c r="C34" s="43" t="str">
        <f t="shared" si="1"/>
        <v>火</v>
      </c>
      <c r="D34" s="93" t="str">
        <f t="shared" si="0"/>
        <v>平日</v>
      </c>
      <c r="E34" s="44"/>
      <c r="F34" s="45" t="str">
        <f>IFERROR(VLOOKUP(E34&amp;$D34,勤務時間!$B$2:$C$61,2,FALSE),"")</f>
        <v/>
      </c>
      <c r="G34" s="44"/>
      <c r="H34" s="45" t="str">
        <f>IFERROR(VLOOKUP(G34&amp;$D34,勤務時間!$B$2:$C$61,2,FALSE),"")</f>
        <v/>
      </c>
      <c r="I34" s="44"/>
      <c r="J34" s="45" t="str">
        <f>IFERROR(VLOOKUP(I34&amp;$D34,勤務時間!$B$2:$C$61,2,FALSE),"")</f>
        <v/>
      </c>
      <c r="K34" s="44"/>
      <c r="L34" s="45" t="str">
        <f>IFERROR(VLOOKUP(K34&amp;$D34,勤務時間!$B$2:$C$61,2,FALSE),"")</f>
        <v/>
      </c>
      <c r="M34" s="44"/>
      <c r="N34" s="45" t="str">
        <f>IFERROR(VLOOKUP(M34&amp;$D34,勤務時間!$B$2:$C$61,2,FALSE),"")</f>
        <v/>
      </c>
      <c r="O34" s="246"/>
      <c r="P34" s="247"/>
    </row>
    <row r="35" spans="2:16" ht="20.100000000000001" customHeight="1" x14ac:dyDescent="0.15">
      <c r="B35" s="42">
        <f t="shared" si="2"/>
        <v>45896</v>
      </c>
      <c r="C35" s="43" t="str">
        <f t="shared" si="1"/>
        <v>水</v>
      </c>
      <c r="D35" s="93" t="str">
        <f t="shared" si="0"/>
        <v>平日</v>
      </c>
      <c r="E35" s="44"/>
      <c r="F35" s="45" t="str">
        <f>IFERROR(VLOOKUP(E35&amp;$D35,勤務時間!$B$2:$C$61,2,FALSE),"")</f>
        <v/>
      </c>
      <c r="G35" s="44"/>
      <c r="H35" s="45" t="str">
        <f>IFERROR(VLOOKUP(G35&amp;$D35,勤務時間!$B$2:$C$61,2,FALSE),"")</f>
        <v/>
      </c>
      <c r="I35" s="44"/>
      <c r="J35" s="45" t="str">
        <f>IFERROR(VLOOKUP(I35&amp;$D35,勤務時間!$B$2:$C$61,2,FALSE),"")</f>
        <v/>
      </c>
      <c r="K35" s="44"/>
      <c r="L35" s="45" t="str">
        <f>IFERROR(VLOOKUP(K35&amp;$D35,勤務時間!$B$2:$C$61,2,FALSE),"")</f>
        <v/>
      </c>
      <c r="M35" s="44"/>
      <c r="N35" s="45" t="str">
        <f>IFERROR(VLOOKUP(M35&amp;$D35,勤務時間!$B$2:$C$61,2,FALSE),"")</f>
        <v/>
      </c>
      <c r="O35" s="246"/>
      <c r="P35" s="247"/>
    </row>
    <row r="36" spans="2:16" ht="20.100000000000001" customHeight="1" x14ac:dyDescent="0.15">
      <c r="B36" s="42">
        <f t="shared" si="2"/>
        <v>45897</v>
      </c>
      <c r="C36" s="43" t="str">
        <f t="shared" si="1"/>
        <v>木</v>
      </c>
      <c r="D36" s="93" t="str">
        <f t="shared" si="0"/>
        <v>平日</v>
      </c>
      <c r="E36" s="44"/>
      <c r="F36" s="45" t="str">
        <f>IFERROR(VLOOKUP(E36&amp;$D36,勤務時間!$B$2:$C$61,2,FALSE),"")</f>
        <v/>
      </c>
      <c r="G36" s="44"/>
      <c r="H36" s="45" t="str">
        <f>IFERROR(VLOOKUP(G36&amp;$D36,勤務時間!$B$2:$C$61,2,FALSE),"")</f>
        <v/>
      </c>
      <c r="I36" s="44"/>
      <c r="J36" s="45" t="str">
        <f>IFERROR(VLOOKUP(I36&amp;$D36,勤務時間!$B$2:$C$61,2,FALSE),"")</f>
        <v/>
      </c>
      <c r="K36" s="44"/>
      <c r="L36" s="45" t="str">
        <f>IFERROR(VLOOKUP(K36&amp;$D36,勤務時間!$B$2:$C$61,2,FALSE),"")</f>
        <v/>
      </c>
      <c r="M36" s="44"/>
      <c r="N36" s="45" t="str">
        <f>IFERROR(VLOOKUP(M36&amp;$D36,勤務時間!$B$2:$C$61,2,FALSE),"")</f>
        <v/>
      </c>
      <c r="O36" s="246"/>
      <c r="P36" s="247"/>
    </row>
    <row r="37" spans="2:16" ht="20.100000000000001" customHeight="1" x14ac:dyDescent="0.15">
      <c r="B37" s="42">
        <f t="shared" si="2"/>
        <v>45898</v>
      </c>
      <c r="C37" s="43" t="str">
        <f t="shared" si="1"/>
        <v>金</v>
      </c>
      <c r="D37" s="93" t="str">
        <f t="shared" si="0"/>
        <v>平日</v>
      </c>
      <c r="E37" s="44"/>
      <c r="F37" s="45" t="str">
        <f>IFERROR(VLOOKUP(E37&amp;$D37,勤務時間!$B$2:$C$61,2,FALSE),"")</f>
        <v/>
      </c>
      <c r="G37" s="44"/>
      <c r="H37" s="45" t="str">
        <f>IFERROR(VLOOKUP(G37&amp;$D37,勤務時間!$B$2:$C$61,2,FALSE),"")</f>
        <v/>
      </c>
      <c r="I37" s="44"/>
      <c r="J37" s="45" t="str">
        <f>IFERROR(VLOOKUP(I37&amp;$D37,勤務時間!$B$2:$C$61,2,FALSE),"")</f>
        <v/>
      </c>
      <c r="K37" s="44"/>
      <c r="L37" s="45" t="str">
        <f>IFERROR(VLOOKUP(K37&amp;$D37,勤務時間!$B$2:$C$61,2,FALSE),"")</f>
        <v/>
      </c>
      <c r="M37" s="44"/>
      <c r="N37" s="45" t="str">
        <f>IFERROR(VLOOKUP(M37&amp;$D37,勤務時間!$B$2:$C$61,2,FALSE),"")</f>
        <v/>
      </c>
      <c r="O37" s="246"/>
      <c r="P37" s="247"/>
    </row>
    <row r="38" spans="2:16" ht="20.100000000000001" customHeight="1" x14ac:dyDescent="0.15">
      <c r="B38" s="42">
        <f t="shared" si="2"/>
        <v>45899</v>
      </c>
      <c r="C38" s="43" t="str">
        <f t="shared" si="1"/>
        <v>土</v>
      </c>
      <c r="D38" s="93" t="str">
        <f t="shared" si="0"/>
        <v>土曜日</v>
      </c>
      <c r="E38" s="44"/>
      <c r="F38" s="45" t="str">
        <f>IFERROR(VLOOKUP(E38&amp;$D38,勤務時間!$B$2:$C$61,2,FALSE),"")</f>
        <v/>
      </c>
      <c r="G38" s="44"/>
      <c r="H38" s="45" t="str">
        <f>IFERROR(VLOOKUP(G38&amp;$D38,勤務時間!$B$2:$C$61,2,FALSE),"")</f>
        <v/>
      </c>
      <c r="I38" s="44"/>
      <c r="J38" s="45" t="str">
        <f>IFERROR(VLOOKUP(I38&amp;$D38,勤務時間!$B$2:$C$61,2,FALSE),"")</f>
        <v/>
      </c>
      <c r="K38" s="44"/>
      <c r="L38" s="45" t="str">
        <f>IFERROR(VLOOKUP(K38&amp;$D38,勤務時間!$B$2:$C$61,2,FALSE),"")</f>
        <v/>
      </c>
      <c r="M38" s="44"/>
      <c r="N38" s="45" t="str">
        <f>IFERROR(VLOOKUP(M38&amp;$D38,勤務時間!$B$2:$C$61,2,FALSE),"")</f>
        <v/>
      </c>
      <c r="O38" s="246"/>
      <c r="P38" s="247"/>
    </row>
    <row r="39" spans="2:16" ht="20.100000000000001" customHeight="1" x14ac:dyDescent="0.15">
      <c r="B39" s="42">
        <f t="shared" ref="B39" si="3">B38+1</f>
        <v>45900</v>
      </c>
      <c r="C39" s="43" t="str">
        <f t="shared" ref="C39" si="4">IF(B39="","",TEXT(B39,"aaa"))</f>
        <v>日</v>
      </c>
      <c r="D39" s="93" t="str">
        <f t="shared" ref="D39" si="5">IF(C39="月","平日",IF(C39="火","平日",IF(C39="水","平日",IF(C39="木","平日",IF(C39="金","平日",IF(C39="土","土曜日",IF(C39="日","長期休暇","")))))))</f>
        <v>長期休暇</v>
      </c>
      <c r="E39" s="48"/>
      <c r="F39" s="49" t="str">
        <f>IFERROR(VLOOKUP(E39&amp;$D39,勤務時間!$B$2:$C$61,2,FALSE),"")</f>
        <v/>
      </c>
      <c r="G39" s="48"/>
      <c r="H39" s="49" t="str">
        <f>IFERROR(VLOOKUP(G39&amp;$D39,勤務時間!$B$2:$C$61,2,FALSE),"")</f>
        <v/>
      </c>
      <c r="I39" s="48"/>
      <c r="J39" s="49" t="str">
        <f>IFERROR(VLOOKUP(I39&amp;$D39,勤務時間!$B$2:$C$61,2,FALSE),"")</f>
        <v/>
      </c>
      <c r="K39" s="48"/>
      <c r="L39" s="49" t="str">
        <f>IFERROR(VLOOKUP(K39&amp;$D39,勤務時間!$B$2:$C$61,2,FALSE),"")</f>
        <v/>
      </c>
      <c r="M39" s="48"/>
      <c r="N39" s="49" t="str">
        <f>IFERROR(VLOOKUP(M39&amp;$D39,勤務時間!$B$2:$C$61,2,FALSE),"")</f>
        <v/>
      </c>
      <c r="O39" s="271"/>
      <c r="P39" s="272"/>
    </row>
    <row r="40" spans="2:16" ht="24" customHeight="1" x14ac:dyDescent="0.15">
      <c r="B40" s="228" t="s">
        <v>34</v>
      </c>
      <c r="C40" s="248"/>
      <c r="D40" s="229"/>
      <c r="E40" s="240">
        <f>COUNTIF(E9:E39,"A")+COUNTIF(E9:E39,"B")+COUNTIF(E9:E39,"C")+COUNTIF(E9:E39,"D")+COUNTIF(E9:E39,"E")+COUNTIF(E9:E39,"F")+COUNTIF(E9:E39,"G")+COUNTIF(E9:E39,"H")+COUNTIF(E9:E39,"I")+COUNTIF(E9:E39,"J")+COUNTIF(E9:E39,"K")+COUNTIF(E9:E39,"L")+COUNTIF(E9:E39,"M")+COUNTIF(E9:E39,"N")+COUNTIF(E9:E39,"O")+COUNTIF(E9:E39,"P")+COUNTIF(E9:E39,"Q")+COUNTIF(E9:E39,"R")+COUNTIF(E9:E39,"S")+COUNTIF(E9:E39,"T")+COUNTIF(E9:E39,"U")+COUNTIF(E9:E39,"V")+COUNTIF(E9:E39,"W")</f>
        <v>0</v>
      </c>
      <c r="F40" s="241"/>
      <c r="G40" s="240">
        <f>COUNTIF(G9:G39,"A")+COUNTIF(G9:G39,"B")+COUNTIF(G9:G39,"C")+COUNTIF(G9:G39,"D")+COUNTIF(G9:G39,"E")+COUNTIF(G9:G39,"F")+COUNTIF(G9:G39,"G")+COUNTIF(G9:G39,"H")+COUNTIF(G9:G39,"I")+COUNTIF(G9:G39,"J")+COUNTIF(G9:G39,"K")+COUNTIF(G9:G39,"L")+COUNTIF(G9:G39,"M")+COUNTIF(G9:G39,"N")+COUNTIF(G9:G39,"O")+COUNTIF(G9:G39,"P")+COUNTIF(G9:G39,"Q")+COUNTIF(G9:G39,"R")+COUNTIF(G9:G39,"S")+COUNTIF(G9:G39,"T")+COUNTIF(G9:G39,"U")+COUNTIF(G9:G39,"V")+COUNTIF(G9:G39,"W")</f>
        <v>0</v>
      </c>
      <c r="H40" s="241"/>
      <c r="I40" s="240">
        <f>COUNTIF(I9:I39,"A")+COUNTIF(I9:I39,"B")+COUNTIF(I9:I39,"C")+COUNTIF(I9:I39,"D")+COUNTIF(I9:I39,"E")+COUNTIF(I9:I39,"F")+COUNTIF(I9:I39,"G")+COUNTIF(I9:I39,"H")+COUNTIF(I9:I39,"I")+COUNTIF(I9:I39,"J")+COUNTIF(I9:I39,"K")+COUNTIF(I9:I39,"L")+COUNTIF(I9:I39,"M")+COUNTIF(I9:I39,"N")+COUNTIF(I9:I39,"O")+COUNTIF(I9:I39,"P")+COUNTIF(I9:I39,"Q")+COUNTIF(I9:I39,"R")+COUNTIF(I9:I39,"S")+COUNTIF(I9:I39,"T")+COUNTIF(I9:I39,"U")+COUNTIF(I9:I39,"V")+COUNTIF(I9:I39,"W")</f>
        <v>0</v>
      </c>
      <c r="J40" s="241"/>
      <c r="K40" s="240">
        <f t="shared" ref="K40" si="6">COUNTIF(K9:K39,"A")+COUNTIF(K9:K39,"B")+COUNTIF(K9:K39,"C")+COUNTIF(K9:K39,"D")+COUNTIF(K9:K39,"E")+COUNTIF(K9:K39,"F")+COUNTIF(K9:K39,"G")+COUNTIF(K9:K39,"H")+COUNTIF(K9:K39,"I")+COUNTIF(K9:K39,"J")+COUNTIF(K9:K39,"K")+COUNTIF(K9:K39,"L")+COUNTIF(K9:K39,"M")+COUNTIF(K9:K39,"N")+COUNTIF(K9:K39,"O")+COUNTIF(K9:K39,"P")+COUNTIF(K9:K39,"Q")+COUNTIF(K9:K39,"R")+COUNTIF(K9:K39,"S")+COUNTIF(K9:K39,"T")+COUNTIF(K9:K39,"U")+COUNTIF(K9:K39,"V")+COUNTIF(K9:K39,"W")</f>
        <v>0</v>
      </c>
      <c r="L40" s="241"/>
      <c r="M40" s="240">
        <f>COUNTIF(M9:M39,"A")+COUNTIF(M9:M39,"B")+COUNTIF(M9:M39,"C")+COUNTIF(M9:M39,"D")+COUNTIF(M9:M39,"E")+COUNTIF(M9:M39,"F")+COUNTIF(M9:M39,"G")+COUNTIF(M9:M39,"H")+COUNTIF(M9:M39,"I")+COUNTIF(M9:M39,"J")+COUNTIF(M9:M39,"K")+COUNTIF(M9:M39,"L")+COUNTIF(M9:M39,"M")+COUNTIF(M9:M39,"N")+COUNTIF(M9:M39,"O")+COUNTIF(M9:M39,"P")+COUNTIF(M9:M39,"Q")+COUNTIF(M9:M39,"R")+COUNTIF(M9:M39,"S")+COUNTIF(M9:M39,"T")+COUNTIF(M9:M39,"U")+COUNTIF(M9:M39,"V")+COUNTIF(M9:M39,"W")</f>
        <v>0</v>
      </c>
      <c r="N40" s="241"/>
      <c r="O40" s="232"/>
      <c r="P40" s="233"/>
    </row>
    <row r="41" spans="2:16" ht="28.5" customHeight="1" x14ac:dyDescent="0.15">
      <c r="B41" s="223" t="s">
        <v>147</v>
      </c>
      <c r="C41" s="226"/>
      <c r="D41" s="227"/>
      <c r="E41" s="219" t="str">
        <f>IF(SUM(F9:F39)=0,"",(SUM(F9:F39)))</f>
        <v/>
      </c>
      <c r="F41" s="220"/>
      <c r="G41" s="219" t="str">
        <f>IF(SUM(H9:H39)=0,"",(SUM(H9:H39)))</f>
        <v/>
      </c>
      <c r="H41" s="220"/>
      <c r="I41" s="219" t="str">
        <f>IF(SUM(J9:J39)=0,"",(SUM(J9:J39)))</f>
        <v/>
      </c>
      <c r="J41" s="220"/>
      <c r="K41" s="219" t="str">
        <f>IF(SUM(L9:L39)=0,"",(SUM(L9:L39)))</f>
        <v/>
      </c>
      <c r="L41" s="220"/>
      <c r="M41" s="219" t="str">
        <f>IF(SUM(N9:N39)=0,"",(SUM(N9:N39)))</f>
        <v/>
      </c>
      <c r="N41" s="220"/>
      <c r="O41" s="221"/>
      <c r="P41" s="222"/>
    </row>
    <row r="42" spans="2:16" ht="28.5" customHeight="1" x14ac:dyDescent="0.15">
      <c r="B42" s="223" t="s">
        <v>148</v>
      </c>
      <c r="C42" s="224"/>
      <c r="D42" s="225"/>
      <c r="E42" s="228" t="str">
        <f>IFERROR(IF(E41*24&gt;$I$4*$O$4*0.8,"〇","×"),"")</f>
        <v/>
      </c>
      <c r="F42" s="229"/>
      <c r="G42" s="228" t="str">
        <f>IFERROR(IF(G41*24&gt;$I$4*$O$4*0.8,"〇","×"),"")</f>
        <v/>
      </c>
      <c r="H42" s="229"/>
      <c r="I42" s="228" t="str">
        <f>IFERROR(IF(I41*24&gt;$I$4*$O$4*0.8,"〇","×"),"")</f>
        <v/>
      </c>
      <c r="J42" s="229"/>
      <c r="K42" s="228" t="str">
        <f>IFERROR(IF(K41*24&gt;$I$4*$O$4*0.8,"〇","×"),"")</f>
        <v/>
      </c>
      <c r="L42" s="229"/>
      <c r="M42" s="228" t="str">
        <f>IFERROR(IF(M41*24&gt;$I$4*$O$4*0.8,"〇","×"),"")</f>
        <v/>
      </c>
      <c r="N42" s="229"/>
      <c r="O42" s="230"/>
      <c r="P42" s="231"/>
    </row>
    <row r="43" spans="2:16" ht="10.5" customHeight="1" x14ac:dyDescent="0.15"/>
    <row r="44" spans="2:16" x14ac:dyDescent="0.15">
      <c r="E44" s="124"/>
    </row>
    <row r="45" spans="2:16" x14ac:dyDescent="0.15">
      <c r="E45" s="50"/>
      <c r="F45" s="51"/>
      <c r="G45" s="51"/>
      <c r="H45" s="51"/>
      <c r="I45" s="51"/>
      <c r="J45" s="51"/>
      <c r="K45" s="51"/>
      <c r="L45" s="51"/>
      <c r="M45" s="51"/>
      <c r="N45" s="51"/>
    </row>
    <row r="46" spans="2:16" x14ac:dyDescent="0.15">
      <c r="E46" s="50"/>
      <c r="F46" s="51"/>
      <c r="G46" s="51"/>
      <c r="H46" s="51"/>
      <c r="I46" s="51"/>
      <c r="J46" s="51"/>
      <c r="K46" s="51"/>
      <c r="L46" s="51"/>
      <c r="M46" s="51"/>
      <c r="N46" s="51"/>
    </row>
    <row r="47" spans="2:16" x14ac:dyDescent="0.15">
      <c r="E47" s="50"/>
      <c r="F47" s="51"/>
      <c r="G47" s="51"/>
      <c r="H47" s="51"/>
      <c r="I47" s="51"/>
      <c r="J47" s="51"/>
      <c r="K47" s="51"/>
      <c r="L47" s="51"/>
      <c r="M47" s="51"/>
      <c r="N47" s="51"/>
    </row>
  </sheetData>
  <mergeCells count="71">
    <mergeCell ref="K1:L1"/>
    <mergeCell ref="B2:P2"/>
    <mergeCell ref="F4:H4"/>
    <mergeCell ref="I4:J4"/>
    <mergeCell ref="K4:N4"/>
    <mergeCell ref="O4:P4"/>
    <mergeCell ref="B6:C8"/>
    <mergeCell ref="D6:D8"/>
    <mergeCell ref="E6:F6"/>
    <mergeCell ref="G6:H6"/>
    <mergeCell ref="I6:J6"/>
    <mergeCell ref="O14:P14"/>
    <mergeCell ref="M6:N6"/>
    <mergeCell ref="O6:P8"/>
    <mergeCell ref="E7:F7"/>
    <mergeCell ref="G7:H7"/>
    <mergeCell ref="I7:J7"/>
    <mergeCell ref="K7:L7"/>
    <mergeCell ref="M7:N7"/>
    <mergeCell ref="K6:L6"/>
    <mergeCell ref="O9:P9"/>
    <mergeCell ref="O10:P10"/>
    <mergeCell ref="O11:P11"/>
    <mergeCell ref="O12:P12"/>
    <mergeCell ref="O13:P13"/>
    <mergeCell ref="O26:P26"/>
    <mergeCell ref="O15:P15"/>
    <mergeCell ref="O16:P16"/>
    <mergeCell ref="O17:P17"/>
    <mergeCell ref="O18:P18"/>
    <mergeCell ref="O19:P19"/>
    <mergeCell ref="O20:P20"/>
    <mergeCell ref="O21:P21"/>
    <mergeCell ref="O22:P22"/>
    <mergeCell ref="O23:P23"/>
    <mergeCell ref="O24:P24"/>
    <mergeCell ref="O25:P25"/>
    <mergeCell ref="O38:P38"/>
    <mergeCell ref="O27:P27"/>
    <mergeCell ref="O28:P28"/>
    <mergeCell ref="O29:P29"/>
    <mergeCell ref="O30:P30"/>
    <mergeCell ref="O31:P31"/>
    <mergeCell ref="O32:P32"/>
    <mergeCell ref="O33:P33"/>
    <mergeCell ref="O34:P34"/>
    <mergeCell ref="O35:P35"/>
    <mergeCell ref="O36:P36"/>
    <mergeCell ref="O37:P37"/>
    <mergeCell ref="O39:P39"/>
    <mergeCell ref="B40:D40"/>
    <mergeCell ref="E40:F40"/>
    <mergeCell ref="G40:H40"/>
    <mergeCell ref="I40:J40"/>
    <mergeCell ref="K40:L40"/>
    <mergeCell ref="M40:N40"/>
    <mergeCell ref="O40:P40"/>
    <mergeCell ref="O41:P41"/>
    <mergeCell ref="B42:D42"/>
    <mergeCell ref="E42:F42"/>
    <mergeCell ref="G42:H42"/>
    <mergeCell ref="I42:J42"/>
    <mergeCell ref="K42:L42"/>
    <mergeCell ref="M42:N42"/>
    <mergeCell ref="O42:P42"/>
    <mergeCell ref="B41:D41"/>
    <mergeCell ref="E41:F41"/>
    <mergeCell ref="G41:H41"/>
    <mergeCell ref="I41:J41"/>
    <mergeCell ref="K41:L41"/>
    <mergeCell ref="M41:N41"/>
  </mergeCells>
  <phoneticPr fontId="1"/>
  <dataValidations count="1">
    <dataValidation type="list" allowBlank="1" showInputMessage="1" showErrorMessage="1" sqref="D9:D39">
      <formula1>"平日,土曜日,長期休暇,その他,　"</formula1>
    </dataValidation>
  </dataValidations>
  <pageMargins left="0.35433070866141736" right="0.35433070866141736" top="0.55118110236220474" bottom="0.35433070866141736"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OFFSET(職員情報!$C$6,0,0,COUNTA(職員情報!$C$6:$C$25),1)</xm:f>
          </x14:formula1>
          <xm:sqref>E6:N6</xm:sqref>
        </x14:dataValidation>
        <x14:dataValidation type="list" allowBlank="1" showInputMessage="1" showErrorMessage="1">
          <x14:formula1>
            <xm:f>シフト情報!$B$15:$B$29</xm:f>
          </x14:formula1>
          <xm:sqref>E9:E39 G9:G39 I9:I39 K9:K39 M9:M39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15</vt:i4>
      </vt:variant>
    </vt:vector>
  </HeadingPairs>
  <TitlesOfParts>
    <vt:vector size="33" baseType="lpstr">
      <vt:lpstr>説明</vt:lpstr>
      <vt:lpstr>職員情報</vt:lpstr>
      <vt:lpstr>シフト情報</vt:lpstr>
      <vt:lpstr>シフト情報 (例)</vt:lpstr>
      <vt:lpstr>4月</vt:lpstr>
      <vt:lpstr>5月</vt:lpstr>
      <vt:lpstr>6月</vt:lpstr>
      <vt:lpstr>7月</vt:lpstr>
      <vt:lpstr>8月</vt:lpstr>
      <vt:lpstr>9月</vt:lpstr>
      <vt:lpstr>10月</vt:lpstr>
      <vt:lpstr>11月</vt:lpstr>
      <vt:lpstr>12月</vt:lpstr>
      <vt:lpstr>1月</vt:lpstr>
      <vt:lpstr>2月</vt:lpstr>
      <vt:lpstr>3月</vt:lpstr>
      <vt:lpstr>勤務時間</vt:lpstr>
      <vt:lpstr>〇月(例)</vt:lpstr>
      <vt:lpstr>'〇月(例)'!Print_Area</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lpstr>職員情報!Print_Area</vt:lpstr>
      <vt:lpstr>説明!Print_Area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折田</dc:creator>
  <cp:lastModifiedBy>aira</cp:lastModifiedBy>
  <cp:lastPrinted>2026-03-03T23:54:21Z</cp:lastPrinted>
  <dcterms:created xsi:type="dcterms:W3CDTF">2025-09-18T00:18:59Z</dcterms:created>
  <dcterms:modified xsi:type="dcterms:W3CDTF">2026-03-03T23:58:28Z</dcterms:modified>
</cp:coreProperties>
</file>