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28680" yWindow="-120" windowWidth="24240" windowHeight="137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text>
        <r>
          <rPr>
            <sz val="9"/>
            <color indexed="81"/>
            <rFont val="MS P ゴシック"/>
            <family val="3"/>
            <charset val="128"/>
          </rPr>
          <t>社会保険労務士事務所等の担当者の
氏名・連絡先を記入しても構いません。</t>
        </r>
      </text>
    </comment>
    <comment ref="M52"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text>
        <r>
          <rPr>
            <sz val="9"/>
            <color indexed="81"/>
            <rFont val="MS P ゴシック"/>
            <family val="3"/>
            <charset val="128"/>
          </rPr>
          <t>最初に必ず記入してください。</t>
        </r>
      </text>
    </comment>
    <comment ref="G8" author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text>
        <r>
          <rPr>
            <sz val="9"/>
            <color indexed="81"/>
            <rFont val="MS P ゴシック"/>
            <family val="3"/>
            <charset val="128"/>
          </rPr>
          <t>空欄の場合、先に本シート５（１）「ベースアップ等加算の配分要件」を記入してください。</t>
        </r>
      </text>
    </comment>
    <comment ref="A50" author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text>
        <r>
          <rPr>
            <sz val="9"/>
            <color indexed="81"/>
            <rFont val="MS P ゴシック"/>
            <family val="3"/>
            <charset val="128"/>
          </rPr>
          <t>「その他」をチェックする場合は、
右側のカッコに具体的な項目を記入してください。</t>
        </r>
      </text>
    </comment>
    <comment ref="L61" authorId="0">
      <text>
        <r>
          <rPr>
            <sz val="9"/>
            <color indexed="81"/>
            <rFont val="MS P ゴシック"/>
            <family val="3"/>
            <charset val="128"/>
          </rPr>
          <t>ドロップダウンリストから選択できます。</t>
        </r>
      </text>
    </comment>
    <comment ref="S95" authorId="0">
      <text>
        <r>
          <rPr>
            <sz val="9"/>
            <color indexed="81"/>
            <rFont val="MS P ゴシック"/>
            <family val="3"/>
            <charset val="128"/>
          </rPr>
          <t>空欄の場合、先に本シート２(２)②「加算額を上回る賃金改善について（内訳）」を記入してください。</t>
        </r>
      </text>
    </comment>
    <comment ref="AJ98" author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text>
        <r>
          <rPr>
            <sz val="9"/>
            <color indexed="81"/>
            <rFont val="MS P ゴシック"/>
            <family val="3"/>
            <charset val="128"/>
          </rPr>
          <t>本シートの４(２)に理由が記入されていれば、「〇」が表示されます。</t>
        </r>
      </text>
    </comment>
    <comment ref="AL100" author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family val="3"/>
            <charset val="128"/>
          </rPr>
          <t>（C）「その他の職種」の職員でも、特定加算を配分しなかった職員の賃金額は記入する必要がありません。</t>
        </r>
      </text>
    </comment>
    <comment ref="AD105" authorId="0">
      <text>
        <r>
          <rPr>
            <sz val="9"/>
            <color indexed="81"/>
            <rFont val="MS P ゴシック"/>
            <family val="3"/>
            <charset val="128"/>
          </rPr>
          <t>本計画書（別紙様式2-3）で特定加算の取得を届け出た事業所全体の人数を記入してください。</t>
        </r>
      </text>
    </comment>
    <comment ref="AD106" author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text>
        <r>
          <rPr>
            <sz val="9"/>
            <color indexed="81"/>
            <rFont val="MS P ゴシック"/>
            <family val="3"/>
            <charset val="128"/>
          </rPr>
          <t>「その他」をチェックする場合は、
右側のカッコに具体的な項目を記入してください。</t>
        </r>
      </text>
    </comment>
    <comment ref="S137" authorId="0">
      <text>
        <r>
          <rPr>
            <sz val="9"/>
            <color indexed="81"/>
            <rFont val="MS P ゴシック"/>
            <family val="3"/>
            <charset val="128"/>
          </rPr>
          <t>空欄の場合、
先に５(１)②を記入してください。</t>
        </r>
      </text>
    </comment>
    <comment ref="X139" author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text>
        <r>
          <rPr>
            <sz val="9"/>
            <color indexed="81"/>
            <rFont val="MS P ゴシック"/>
            <family val="3"/>
            <charset val="128"/>
          </rPr>
          <t>「その他」をチェックする場合は、
右側のカッコに具体的な項目を記入してください。</t>
        </r>
      </text>
    </comment>
    <comment ref="A217" author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family val="3"/>
            <charset val="128"/>
          </rPr>
          <t>新規：処遇改善加算を新たに算定
継続：現在の加算区分を継続
区分変更：加算Ⅱ→加算Ⅰ　等</t>
        </r>
      </text>
    </comment>
    <comment ref="V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family val="3"/>
            <charset val="128"/>
          </rPr>
          <t>新規：特定加算を新たに算定
継続：現在の特定加算区分を継続
区分変更：特定加算Ⅱ→特定加算Ⅰ　等</t>
        </r>
      </text>
    </comment>
    <comment ref="W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text>
        <r>
          <rPr>
            <sz val="9"/>
            <color indexed="81"/>
            <rFont val="MS P ゴシック"/>
            <family val="3"/>
            <charset val="128"/>
          </rPr>
          <t>新規：ベースアップ等支援加算を新たに算定
継続：前年度からベースアップ等支援加算を継続</t>
        </r>
      </text>
    </comment>
    <comment ref="U8" author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<sst xmlns="http://schemas.openxmlformats.org/spreadsheetml/2006/main" count="2941" uniqueCount="497">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</sst>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Lst>
            </xdr:cNvPr>
            <xdr:cNvSpPr/>
          </xdr:nvSpPr>
          <xdr:spPr>
            <a:xfrm>
              <a:off x="0" y="0"/>
              <a:ext cx="0" cy="0"/>
            </a:xfrm>
            <a:prstGeom prst="rect">
              <a:avLst/>
            </a:prstGeom>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191" zoomScale="110" zoomScaleNormal="120" zoomScaleSheetLayoutView="110" workbookViewId="0">
      <selection activeCell="A247" sqref="A247:AJ24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0" t="s">
        <v>76</v>
      </c>
      <c r="Z1" s="990"/>
      <c r="AA1" s="990"/>
      <c r="AB1" s="990"/>
      <c r="AC1" s="990" t="str">
        <f>IF(基本情報入力シート!C33="","",基本情報入力シート!C33)</f>
        <v>○○市</v>
      </c>
      <c r="AD1" s="990"/>
      <c r="AE1" s="990"/>
      <c r="AF1" s="990"/>
      <c r="AG1" s="990"/>
      <c r="AH1" s="990"/>
      <c r="AI1" s="990"/>
      <c r="AJ1" s="990"/>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43" t="s">
        <v>218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1">
        <v>5</v>
      </c>
      <c r="W4" s="99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1" t="s">
        <v>101</v>
      </c>
      <c r="B8" s="962"/>
      <c r="C8" s="962"/>
      <c r="D8" s="962"/>
      <c r="E8" s="962"/>
      <c r="F8" s="963"/>
      <c r="G8" s="964" t="str">
        <f>IF(基本情報入力シート!M37="","",基本情報入力シート!M37)</f>
        <v>○○ケアサービス</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6"/>
      <c r="AM8" s="256"/>
      <c r="AN8" s="256"/>
      <c r="AO8" s="256"/>
      <c r="AP8" s="256"/>
      <c r="AQ8" s="256"/>
      <c r="AR8" s="256"/>
      <c r="AS8" s="256"/>
      <c r="AT8" s="256"/>
      <c r="AU8" s="256"/>
      <c r="AV8" s="256"/>
      <c r="AW8" s="256"/>
    </row>
    <row r="9" spans="1:49" s="255" customFormat="1" ht="25.5" customHeight="1">
      <c r="A9" s="985" t="s">
        <v>100</v>
      </c>
      <c r="B9" s="986"/>
      <c r="C9" s="986"/>
      <c r="D9" s="986"/>
      <c r="E9" s="986"/>
      <c r="F9" s="987"/>
      <c r="G9" s="966" t="str">
        <f>IF(基本情報入力シート!M38="","",基本情報入力シート!M38)</f>
        <v>○○ケアサービス</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6"/>
      <c r="AM9" s="256"/>
      <c r="AN9" s="256"/>
      <c r="AO9" s="256"/>
      <c r="AP9" s="256"/>
      <c r="AQ9" s="256"/>
      <c r="AR9" s="256"/>
      <c r="AS9" s="256"/>
      <c r="AT9" s="256"/>
      <c r="AU9" s="256"/>
      <c r="AV9" s="256"/>
      <c r="AW9" s="256"/>
    </row>
    <row r="10" spans="1:49" s="255" customFormat="1" ht="12.75" customHeight="1">
      <c r="A10" s="974" t="s">
        <v>104</v>
      </c>
      <c r="B10" s="975"/>
      <c r="C10" s="975"/>
      <c r="D10" s="975"/>
      <c r="E10" s="975"/>
      <c r="F10" s="976"/>
      <c r="G10" s="257" t="s">
        <v>7</v>
      </c>
      <c r="H10" s="1021" t="str">
        <f>IF(基本情報入力シート!AC39="－","",基本情報入力シート!AC39)</f>
        <v>100－1234</v>
      </c>
      <c r="I10" s="1021"/>
      <c r="J10" s="1021"/>
      <c r="K10" s="1021"/>
      <c r="L10" s="102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77"/>
      <c r="B11" s="978"/>
      <c r="C11" s="978"/>
      <c r="D11" s="978"/>
      <c r="E11" s="978"/>
      <c r="F11" s="979"/>
      <c r="G11" s="970" t="str">
        <f>IF(基本情報入力シート!M40="","",基本情報入力シート!M40)</f>
        <v>千代田区霞が関 1－2－2</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6"/>
      <c r="AM11" s="256"/>
      <c r="AN11" s="256"/>
      <c r="AO11" s="256"/>
      <c r="AP11" s="256"/>
      <c r="AQ11" s="256"/>
      <c r="AR11" s="256"/>
      <c r="AS11" s="256"/>
      <c r="AT11" s="256"/>
      <c r="AU11" s="256"/>
      <c r="AV11" s="256"/>
      <c r="AW11" s="256"/>
    </row>
    <row r="12" spans="1:49" s="255" customFormat="1" ht="16.5" customHeight="1">
      <c r="A12" s="977"/>
      <c r="B12" s="978"/>
      <c r="C12" s="978"/>
      <c r="D12" s="978"/>
      <c r="E12" s="978"/>
      <c r="F12" s="979"/>
      <c r="G12" s="973" t="str">
        <f>IF(基本情報入力シート!M41="","",基本情報入力シート!M41)</f>
        <v>○○ビル 18F</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6"/>
      <c r="AM12" s="256"/>
      <c r="AN12" s="256"/>
      <c r="AO12" s="256"/>
      <c r="AP12" s="256"/>
      <c r="AQ12" s="256"/>
      <c r="AR12" s="256"/>
      <c r="AS12" s="256"/>
      <c r="AT12" s="256"/>
      <c r="AU12" s="256"/>
      <c r="AV12" s="256"/>
      <c r="AW12" s="256"/>
    </row>
    <row r="13" spans="1:49" s="255" customFormat="1" ht="13.5" customHeight="1">
      <c r="A13" s="980" t="s">
        <v>101</v>
      </c>
      <c r="B13" s="981"/>
      <c r="C13" s="981"/>
      <c r="D13" s="981"/>
      <c r="E13" s="981"/>
      <c r="F13" s="982"/>
      <c r="G13" s="964" t="str">
        <f>IF(基本情報入力シート!M44="","",基本情報入力シート!M44)</f>
        <v>コウロウ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6"/>
      <c r="AM13" s="256"/>
      <c r="AN13" s="256"/>
      <c r="AO13" s="256"/>
      <c r="AP13" s="256"/>
      <c r="AQ13" s="256"/>
      <c r="AR13" s="256"/>
      <c r="AS13" s="256"/>
      <c r="AT13" s="256"/>
      <c r="AU13" s="256"/>
      <c r="AV13" s="256"/>
      <c r="AW13" s="256"/>
    </row>
    <row r="14" spans="1:49" s="255" customFormat="1" ht="27.75" customHeight="1">
      <c r="A14" s="977" t="s">
        <v>99</v>
      </c>
      <c r="B14" s="978"/>
      <c r="C14" s="978"/>
      <c r="D14" s="978"/>
      <c r="E14" s="978"/>
      <c r="F14" s="979"/>
      <c r="G14" s="968" t="str">
        <f>IF(基本情報入力シート!M45="","",基本情報入力シート!M45)</f>
        <v>厚労 太郎</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6"/>
      <c r="AM14" s="256"/>
      <c r="AN14" s="256"/>
      <c r="AO14" s="256"/>
      <c r="AP14" s="256"/>
      <c r="AQ14" s="256"/>
      <c r="AR14" s="256"/>
      <c r="AS14" s="256"/>
      <c r="AT14" s="256"/>
      <c r="AU14" s="256"/>
      <c r="AV14" s="256"/>
      <c r="AW14" s="256"/>
    </row>
    <row r="15" spans="1:49" s="255" customFormat="1" ht="18.75" customHeight="1">
      <c r="A15" s="984" t="s">
        <v>103</v>
      </c>
      <c r="B15" s="984"/>
      <c r="C15" s="984"/>
      <c r="D15" s="984"/>
      <c r="E15" s="984"/>
      <c r="F15" s="984"/>
      <c r="G15" s="983" t="s">
        <v>0</v>
      </c>
      <c r="H15" s="984"/>
      <c r="I15" s="984"/>
      <c r="J15" s="984"/>
      <c r="K15" s="1161" t="str">
        <f>IF(基本情報入力シート!M46="","",基本情報入力シート!M46)</f>
        <v>03-3571-XXXX</v>
      </c>
      <c r="L15" s="1162"/>
      <c r="M15" s="1162"/>
      <c r="N15" s="1162"/>
      <c r="O15" s="1162"/>
      <c r="P15" s="1162"/>
      <c r="Q15" s="1162"/>
      <c r="R15" s="1162"/>
      <c r="S15" s="1162"/>
      <c r="T15" s="1163"/>
      <c r="U15" s="1164" t="s">
        <v>102</v>
      </c>
      <c r="V15" s="1165"/>
      <c r="W15" s="1165"/>
      <c r="X15" s="983"/>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58" t="s">
        <v>292</v>
      </c>
      <c r="B31" s="959"/>
      <c r="C31" s="959"/>
      <c r="D31" s="959"/>
      <c r="E31" s="959"/>
      <c r="F31" s="959"/>
      <c r="G31" s="959"/>
      <c r="H31" s="959"/>
      <c r="I31" s="959"/>
      <c r="J31" s="959"/>
      <c r="K31" s="959"/>
      <c r="L31" s="959"/>
      <c r="M31" s="959"/>
      <c r="N31" s="959"/>
      <c r="O31" s="959"/>
      <c r="P31" s="959"/>
      <c r="Q31" s="959"/>
      <c r="R31" s="959"/>
      <c r="S31" s="959"/>
      <c r="T31" s="959"/>
      <c r="U31" s="959"/>
      <c r="V31" s="960"/>
      <c r="W31" s="282"/>
      <c r="X31" s="282"/>
      <c r="Y31" s="282"/>
      <c r="Z31" s="282"/>
      <c r="AA31" s="282"/>
      <c r="AB31" s="282"/>
      <c r="AC31" s="282"/>
      <c r="AD31" s="282"/>
      <c r="AE31" s="282"/>
      <c r="AF31" s="282"/>
      <c r="AG31" s="282"/>
      <c r="AH31" s="282"/>
      <c r="AI31" s="282"/>
      <c r="AJ31" s="196"/>
      <c r="AK31" s="275"/>
      <c r="AT31" s="271"/>
    </row>
    <row r="32" spans="1:49" ht="26.25" customHeight="1">
      <c r="A32" s="284" t="s">
        <v>9</v>
      </c>
      <c r="B32" s="944" t="s">
        <v>220</v>
      </c>
      <c r="C32" s="944"/>
      <c r="D32" s="945">
        <f>IF(V4=0,"",V4)</f>
        <v>5</v>
      </c>
      <c r="E32" s="945"/>
      <c r="F32" s="285" t="s">
        <v>221</v>
      </c>
      <c r="G32" s="286"/>
      <c r="H32" s="286"/>
      <c r="I32" s="286"/>
      <c r="J32" s="286"/>
      <c r="K32" s="286"/>
      <c r="L32" s="286"/>
      <c r="M32" s="286"/>
      <c r="N32" s="286"/>
      <c r="O32" s="287"/>
      <c r="P32" s="948">
        <f>P37+W37+AD37</f>
        <v>52996272</v>
      </c>
      <c r="Q32" s="949"/>
      <c r="R32" s="949"/>
      <c r="S32" s="949"/>
      <c r="T32" s="949"/>
      <c r="U32" s="95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46"/>
      <c r="D33" s="946"/>
      <c r="E33" s="946"/>
      <c r="F33" s="946"/>
      <c r="G33" s="946"/>
      <c r="H33" s="946"/>
      <c r="I33" s="946"/>
      <c r="J33" s="946"/>
      <c r="K33" s="946"/>
      <c r="L33" s="946"/>
      <c r="M33" s="946"/>
      <c r="N33" s="946"/>
      <c r="O33" s="947"/>
      <c r="P33" s="948">
        <f>P38+W38+AD38</f>
        <v>57240000</v>
      </c>
      <c r="Q33" s="949"/>
      <c r="R33" s="949"/>
      <c r="S33" s="949"/>
      <c r="T33" s="949"/>
      <c r="U33" s="95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5" t="str">
        <f>IF(B19="○", IF(P37="","",IF(P38="","",IF(P38&gt;P37,"○","☓"))),"")</f>
        <v>○</v>
      </c>
      <c r="W36" s="957" t="s">
        <v>223</v>
      </c>
      <c r="X36" s="955"/>
      <c r="Y36" s="955"/>
      <c r="Z36" s="955"/>
      <c r="AA36" s="955"/>
      <c r="AB36" s="956"/>
      <c r="AC36" s="295" t="str">
        <f>IF(M19="○", IF(W37="","",IF(W38="","",IF(W38&gt;W37,"○","☓"))),"")</f>
        <v>○</v>
      </c>
      <c r="AD36" s="957" t="s">
        <v>217</v>
      </c>
      <c r="AE36" s="955"/>
      <c r="AF36" s="955"/>
      <c r="AG36" s="955"/>
      <c r="AH36" s="955"/>
      <c r="AI36" s="956"/>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44" t="s">
        <v>220</v>
      </c>
      <c r="C37" s="944"/>
      <c r="D37" s="945">
        <f>IF(V4=0,"",V4)</f>
        <v>5</v>
      </c>
      <c r="E37" s="945"/>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08">
        <f>IF('別紙様式2-3 個表_特定'!O5="","",'別紙様式2-3 個表_特定'!O5)</f>
        <v>9363828</v>
      </c>
      <c r="X37" s="1009"/>
      <c r="Y37" s="1009"/>
      <c r="Z37" s="1009"/>
      <c r="AA37" s="1009"/>
      <c r="AB37" s="1009"/>
      <c r="AC37" s="296" t="s">
        <v>1</v>
      </c>
      <c r="AD37" s="1008">
        <f>IF('別紙様式2-4 個表_ベースアップ'!O5="","",'別紙様式2-4 個表_ベースアップ'!O5)</f>
        <v>6751200</v>
      </c>
      <c r="AE37" s="1009"/>
      <c r="AF37" s="1009"/>
      <c r="AG37" s="1009"/>
      <c r="AH37" s="1009"/>
      <c r="AI37" s="1009"/>
      <c r="AJ37" s="297" t="s">
        <v>1</v>
      </c>
      <c r="AL37" s="256"/>
    </row>
    <row r="38" spans="1:73" ht="30" customHeight="1" thickBot="1">
      <c r="A38" s="284" t="s">
        <v>10</v>
      </c>
      <c r="B38" s="831" t="s">
        <v>415</v>
      </c>
      <c r="C38" s="946"/>
      <c r="D38" s="946"/>
      <c r="E38" s="946"/>
      <c r="F38" s="946"/>
      <c r="G38" s="946"/>
      <c r="H38" s="946"/>
      <c r="I38" s="946"/>
      <c r="J38" s="946"/>
      <c r="K38" s="946"/>
      <c r="L38" s="946"/>
      <c r="M38" s="946"/>
      <c r="N38" s="946"/>
      <c r="O38" s="946"/>
      <c r="P38" s="1010">
        <v>37800000</v>
      </c>
      <c r="Q38" s="1011"/>
      <c r="R38" s="1011"/>
      <c r="S38" s="1011"/>
      <c r="T38" s="1011"/>
      <c r="U38" s="1012"/>
      <c r="V38" s="298" t="s">
        <v>1</v>
      </c>
      <c r="W38" s="1013">
        <v>10800000</v>
      </c>
      <c r="X38" s="1014"/>
      <c r="Y38" s="1014"/>
      <c r="Z38" s="1014"/>
      <c r="AA38" s="1014"/>
      <c r="AB38" s="101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1">
        <f>P38</f>
        <v>37800000</v>
      </c>
      <c r="T53" s="1002"/>
      <c r="U53" s="1002"/>
      <c r="V53" s="1002"/>
      <c r="W53" s="100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0"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68" t="s">
        <v>117</v>
      </c>
      <c r="AI54" s="1068"/>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18"/>
      <c r="C57" s="1018"/>
      <c r="D57" s="101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18"/>
      <c r="C58" s="1018"/>
      <c r="D58" s="101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18"/>
      <c r="C59" s="1018"/>
      <c r="D59" s="101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18"/>
      <c r="C60" s="1018"/>
      <c r="D60" s="101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3" t="s">
        <v>363</v>
      </c>
      <c r="M61" s="1064"/>
      <c r="N61" s="1064"/>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899" t="s">
        <v>492</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0"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0" t="s">
        <v>418</v>
      </c>
      <c r="AM70" s="1105"/>
      <c r="AN70" s="1105"/>
      <c r="AO70" s="1105"/>
      <c r="AP70" s="1105"/>
      <c r="AQ70" s="1105"/>
      <c r="AR70" s="1105"/>
      <c r="AS70" s="1105"/>
      <c r="AT70" s="1105"/>
      <c r="AU70" s="1105"/>
      <c r="AV70" s="1106"/>
      <c r="AW70" s="256"/>
    </row>
    <row r="71" spans="1:49" s="255" customFormat="1" ht="31.5" customHeight="1" thickBot="1">
      <c r="A71" s="912"/>
      <c r="B71" s="395" t="s">
        <v>42</v>
      </c>
      <c r="C71" s="1016" t="s">
        <v>156</v>
      </c>
      <c r="D71" s="1017"/>
      <c r="E71" s="1017"/>
      <c r="F71" s="1017"/>
      <c r="G71" s="1017"/>
      <c r="H71" s="1017"/>
      <c r="I71" s="1017"/>
      <c r="J71" s="1017"/>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9"/>
      <c r="AK71" s="261"/>
      <c r="AL71" s="396"/>
      <c r="AM71" s="242"/>
      <c r="AN71" s="242"/>
      <c r="AO71" s="242"/>
      <c r="AP71" s="256"/>
      <c r="AQ71" s="256"/>
      <c r="AR71" s="256"/>
      <c r="AS71" s="256"/>
      <c r="AT71" s="256"/>
      <c r="AU71" s="256"/>
      <c r="AV71" s="256"/>
      <c r="AW71" s="256"/>
    </row>
    <row r="72" spans="1:49" s="255" customFormat="1" ht="12" customHeight="1">
      <c r="A72" s="913"/>
      <c r="B72" s="922"/>
      <c r="C72" s="924" t="s">
        <v>146</v>
      </c>
      <c r="D72" s="800"/>
      <c r="E72" s="800"/>
      <c r="F72" s="800"/>
      <c r="G72" s="800"/>
      <c r="H72" s="800"/>
      <c r="I72" s="800"/>
      <c r="J72" s="800"/>
      <c r="K72" s="1092" t="b">
        <v>0</v>
      </c>
      <c r="L72" s="925"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23"/>
      <c r="C73" s="924"/>
      <c r="D73" s="800"/>
      <c r="E73" s="800"/>
      <c r="F73" s="800"/>
      <c r="G73" s="800"/>
      <c r="H73" s="800"/>
      <c r="I73" s="800"/>
      <c r="J73" s="800"/>
      <c r="K73" s="1093"/>
      <c r="L73" s="926"/>
      <c r="M73" s="1127"/>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128"/>
      <c r="AK73" s="397"/>
      <c r="AL73" s="398"/>
      <c r="AM73" s="242"/>
      <c r="AN73" s="242"/>
      <c r="AO73" s="256"/>
      <c r="AP73" s="256"/>
      <c r="AQ73" s="256"/>
      <c r="AR73" s="256"/>
      <c r="AS73" s="256"/>
      <c r="AT73" s="256"/>
      <c r="AU73" s="256"/>
      <c r="AV73" s="256"/>
      <c r="AW73" s="256"/>
    </row>
    <row r="74" spans="1:49" s="255" customFormat="1" ht="33" customHeight="1">
      <c r="A74" s="913"/>
      <c r="B74" s="923"/>
      <c r="C74" s="924"/>
      <c r="D74" s="800"/>
      <c r="E74" s="800"/>
      <c r="F74" s="800"/>
      <c r="G74" s="800"/>
      <c r="H74" s="800"/>
      <c r="I74" s="800"/>
      <c r="J74" s="800"/>
      <c r="K74" s="1094"/>
      <c r="L74" s="927"/>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23"/>
      <c r="C75" s="924"/>
      <c r="D75" s="800"/>
      <c r="E75" s="800"/>
      <c r="F75" s="800"/>
      <c r="G75" s="800"/>
      <c r="H75" s="800"/>
      <c r="I75" s="800"/>
      <c r="J75" s="800"/>
      <c r="K75" s="1095" t="b">
        <v>1</v>
      </c>
      <c r="L75" s="926"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23"/>
      <c r="C76" s="924"/>
      <c r="D76" s="800"/>
      <c r="E76" s="800"/>
      <c r="F76" s="800"/>
      <c r="G76" s="800"/>
      <c r="H76" s="800"/>
      <c r="I76" s="800"/>
      <c r="J76" s="800"/>
      <c r="K76" s="1096"/>
      <c r="L76" s="936"/>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0" t="s">
        <v>419</v>
      </c>
      <c r="AM79" s="941"/>
      <c r="AN79" s="941"/>
      <c r="AO79" s="941"/>
      <c r="AP79" s="941"/>
      <c r="AQ79" s="941"/>
      <c r="AR79" s="941"/>
      <c r="AS79" s="941"/>
      <c r="AT79" s="941"/>
      <c r="AU79" s="941"/>
      <c r="AV79" s="942"/>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2"/>
      <c r="C81" s="1075" t="s">
        <v>155</v>
      </c>
      <c r="D81" s="1076"/>
      <c r="E81" s="1076"/>
      <c r="F81" s="1076"/>
      <c r="G81" s="1076"/>
      <c r="H81" s="1076"/>
      <c r="I81" s="1076"/>
      <c r="J81" s="107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23"/>
      <c r="C82" s="924"/>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05"/>
      <c r="C83" s="1078"/>
      <c r="D83" s="1079"/>
      <c r="E83" s="1079"/>
      <c r="F83" s="1079"/>
      <c r="G83" s="1079"/>
      <c r="H83" s="1079"/>
      <c r="I83" s="1079"/>
      <c r="J83" s="1080"/>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06">
        <f>W38</f>
        <v>10800000</v>
      </c>
      <c r="T95" s="1007"/>
      <c r="U95" s="1007"/>
      <c r="V95" s="1007"/>
      <c r="W95" s="1007"/>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88" t="b">
        <v>1</v>
      </c>
      <c r="T97" s="989"/>
      <c r="U97" s="989"/>
      <c r="V97" s="989"/>
      <c r="W97" s="989"/>
      <c r="X97" s="433"/>
      <c r="Y97" s="989" t="b">
        <v>1</v>
      </c>
      <c r="Z97" s="989"/>
      <c r="AA97" s="989"/>
      <c r="AB97" s="989"/>
      <c r="AC97" s="989"/>
      <c r="AD97" s="434"/>
      <c r="AE97" s="989" t="b">
        <v>1</v>
      </c>
      <c r="AF97" s="989"/>
      <c r="AG97" s="989"/>
      <c r="AH97" s="989"/>
      <c r="AI97" s="1091"/>
      <c r="AJ97" s="317" t="str">
        <f>IF(M19="○", IF(OR(AND(NOT(S97),NOT(Y97),AE97),AND(NOT(S97),NOT(Y97),NOT(AE97))),"×","○"),"")</f>
        <v>○</v>
      </c>
      <c r="AK97" s="435"/>
      <c r="AL97" s="940" t="s">
        <v>333</v>
      </c>
      <c r="AM97" s="941"/>
      <c r="AN97" s="941"/>
      <c r="AO97" s="941"/>
      <c r="AP97" s="941"/>
      <c r="AQ97" s="941"/>
      <c r="AR97" s="941"/>
      <c r="AS97" s="941"/>
      <c r="AT97" s="941"/>
      <c r="AU97" s="941"/>
      <c r="AV97" s="942"/>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994"/>
      <c r="U98" s="994"/>
      <c r="V98" s="994"/>
      <c r="W98" s="994"/>
      <c r="X98" s="437" t="s">
        <v>216</v>
      </c>
      <c r="Y98" s="994">
        <v>27</v>
      </c>
      <c r="Z98" s="994"/>
      <c r="AA98" s="994"/>
      <c r="AB98" s="994"/>
      <c r="AC98" s="994"/>
      <c r="AD98" s="438" t="s">
        <v>216</v>
      </c>
      <c r="AE98" s="994">
        <v>9</v>
      </c>
      <c r="AF98" s="994"/>
      <c r="AG98" s="994"/>
      <c r="AH98" s="994"/>
      <c r="AI98" s="994"/>
      <c r="AJ98" s="439" t="s">
        <v>24</v>
      </c>
      <c r="AK98" s="102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22"/>
      <c r="AL99" s="940" t="s">
        <v>483</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23" t="s">
        <v>296</v>
      </c>
      <c r="AL100" s="940" t="s">
        <v>484</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23"/>
    </row>
    <row r="102" spans="1:54" ht="19.5" customHeight="1">
      <c r="A102" s="436"/>
      <c r="B102" s="1003" t="s">
        <v>298</v>
      </c>
      <c r="C102" s="1004"/>
      <c r="D102" s="1004"/>
      <c r="E102" s="1004"/>
      <c r="F102" s="1004"/>
      <c r="G102" s="1004"/>
      <c r="H102" s="1004"/>
      <c r="I102" s="1004"/>
      <c r="J102" s="1004"/>
      <c r="K102" s="1004"/>
      <c r="L102" s="1004"/>
      <c r="M102" s="1004"/>
      <c r="N102" s="1004"/>
      <c r="O102" s="1004"/>
      <c r="P102" s="1004"/>
      <c r="Q102" s="1004"/>
      <c r="R102" s="1004"/>
      <c r="S102" s="443" t="s">
        <v>125</v>
      </c>
      <c r="T102" s="992">
        <f>S98*S101*Y115</f>
        <v>4320000</v>
      </c>
      <c r="U102" s="992"/>
      <c r="V102" s="992"/>
      <c r="W102" s="444" t="s">
        <v>139</v>
      </c>
      <c r="X102" s="445" t="s">
        <v>140</v>
      </c>
      <c r="Y102" s="446" t="s">
        <v>125</v>
      </c>
      <c r="Z102" s="993">
        <f>Y98*Y101*Y115</f>
        <v>5400000.0000000009</v>
      </c>
      <c r="AA102" s="993"/>
      <c r="AB102" s="993"/>
      <c r="AC102" s="447" t="s">
        <v>139</v>
      </c>
      <c r="AD102" s="445" t="s">
        <v>140</v>
      </c>
      <c r="AE102" s="446" t="s">
        <v>125</v>
      </c>
      <c r="AF102" s="993">
        <f>AE98*AE101*Y115</f>
        <v>1080000</v>
      </c>
      <c r="AG102" s="993"/>
      <c r="AH102" s="993"/>
      <c r="AI102" s="447" t="s">
        <v>139</v>
      </c>
      <c r="AJ102" s="448" t="s">
        <v>140</v>
      </c>
    </row>
    <row r="103" spans="1:54" ht="24.75" customHeight="1" thickBot="1">
      <c r="A103" s="432"/>
      <c r="B103" s="1160" t="s">
        <v>420</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57">
        <v>249500</v>
      </c>
      <c r="Z103" s="1158"/>
      <c r="AA103" s="1158"/>
      <c r="AB103" s="1158"/>
      <c r="AC103" s="1159"/>
      <c r="AD103" s="449" t="s">
        <v>1</v>
      </c>
      <c r="AE103" s="930">
        <v>225000</v>
      </c>
      <c r="AF103" s="931"/>
      <c r="AG103" s="931"/>
      <c r="AH103" s="931"/>
      <c r="AI103" s="932"/>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3"/>
      <c r="T104" s="1053"/>
      <c r="U104" s="1053"/>
      <c r="V104" s="1053"/>
      <c r="W104" s="1053"/>
      <c r="X104" s="1053"/>
      <c r="Y104" s="995">
        <v>4200000</v>
      </c>
      <c r="Z104" s="996"/>
      <c r="AA104" s="996"/>
      <c r="AB104" s="996"/>
      <c r="AC104" s="996"/>
      <c r="AD104" s="451" t="s">
        <v>1</v>
      </c>
      <c r="AE104" s="452" t="s">
        <v>291</v>
      </c>
      <c r="AF104" s="453" t="str">
        <f>IF(M19="○", IF(Y104,IF(Y104&lt;=4400000,"○","☓"),""),"")</f>
        <v>○</v>
      </c>
      <c r="AG104" s="454" t="s">
        <v>328</v>
      </c>
      <c r="AH104" s="455"/>
      <c r="AI104" s="455"/>
      <c r="AJ104" s="455"/>
      <c r="AK104" s="261"/>
      <c r="AL104" s="940"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995">
        <v>2</v>
      </c>
      <c r="Z105" s="996"/>
      <c r="AA105" s="996"/>
      <c r="AB105" s="996"/>
      <c r="AC105" s="996"/>
      <c r="AD105" s="442" t="s">
        <v>294</v>
      </c>
      <c r="AE105" s="457" t="s">
        <v>291</v>
      </c>
      <c r="AF105" s="1107" t="str">
        <f>IF(M19="○",IF(OR(Y105&gt;=Y106,OR(C108,C109,C110,C111)=TRUE),"○","☓"),"")</f>
        <v>○</v>
      </c>
      <c r="AG105" s="935"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4"/>
      <c r="AA106" s="934"/>
      <c r="AB106" s="934"/>
      <c r="AC106" s="934"/>
      <c r="AD106" s="460" t="s">
        <v>299</v>
      </c>
      <c r="AE106" s="457" t="s">
        <v>291</v>
      </c>
      <c r="AF106" s="1108"/>
      <c r="AG106" s="935"/>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0" t="s">
        <v>159</v>
      </c>
      <c r="E110" s="1050"/>
      <c r="F110" s="1050"/>
      <c r="G110" s="1050"/>
      <c r="H110" s="1050"/>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8" t="s">
        <v>31</v>
      </c>
      <c r="AL111" s="467"/>
      <c r="AM111" s="256"/>
      <c r="AN111" s="256"/>
      <c r="AO111" s="256"/>
      <c r="AP111" s="256"/>
      <c r="AQ111" s="256"/>
      <c r="AR111" s="256"/>
      <c r="AS111" s="256"/>
      <c r="AT111" s="256"/>
      <c r="AU111" s="256"/>
      <c r="AV111" s="256"/>
      <c r="AW111" s="256"/>
    </row>
    <row r="112" spans="1:54" s="309" customFormat="1" ht="33" customHeight="1">
      <c r="A112" s="833" t="s">
        <v>485</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0" t="s">
        <v>366</v>
      </c>
      <c r="AM114" s="1105"/>
      <c r="AN114" s="1105"/>
      <c r="AO114" s="1105"/>
      <c r="AP114" s="1105"/>
      <c r="AQ114" s="1105"/>
      <c r="AR114" s="1105"/>
      <c r="AS114" s="1105"/>
      <c r="AT114" s="1105"/>
      <c r="AU114" s="1105"/>
      <c r="AV114" s="1106"/>
    </row>
    <row r="115" spans="1:52" s="255" customFormat="1" ht="22.5" customHeight="1" thickBot="1">
      <c r="A115" s="1059" t="s">
        <v>346</v>
      </c>
      <c r="B115" s="806"/>
      <c r="C115" s="806"/>
      <c r="D115" s="806"/>
      <c r="E115" s="321"/>
      <c r="F115" s="480" t="s">
        <v>21</v>
      </c>
      <c r="G115" s="322"/>
      <c r="H115" s="1020">
        <v>5</v>
      </c>
      <c r="I115" s="1020"/>
      <c r="J115" s="322" t="s">
        <v>11</v>
      </c>
      <c r="K115" s="1020">
        <v>6</v>
      </c>
      <c r="L115" s="1020"/>
      <c r="M115" s="322" t="s">
        <v>12</v>
      </c>
      <c r="N115" s="323" t="s">
        <v>13</v>
      </c>
      <c r="O115" s="323"/>
      <c r="P115" s="322" t="s">
        <v>21</v>
      </c>
      <c r="Q115" s="322"/>
      <c r="R115" s="1020">
        <v>6</v>
      </c>
      <c r="S115" s="1020"/>
      <c r="T115" s="322" t="s">
        <v>11</v>
      </c>
      <c r="U115" s="1020">
        <v>5</v>
      </c>
      <c r="V115" s="1020"/>
      <c r="W115" s="322" t="s">
        <v>12</v>
      </c>
      <c r="X115" s="322" t="s">
        <v>116</v>
      </c>
      <c r="Y115" s="322">
        <f>IF(H115&gt;=1,(R115*12+U115)-(H115*12+K115)+1,"")</f>
        <v>12</v>
      </c>
      <c r="Z115" s="1068" t="s">
        <v>117</v>
      </c>
      <c r="AA115" s="1068"/>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24" t="s">
        <v>285</v>
      </c>
      <c r="B116" s="1025"/>
      <c r="C116" s="1025"/>
      <c r="D116" s="1025"/>
      <c r="E116" s="997" t="s">
        <v>367</v>
      </c>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61"/>
      <c r="AL116" s="256"/>
      <c r="AU116" s="271"/>
    </row>
    <row r="117" spans="1:52" ht="18.75" customHeight="1" thickBot="1">
      <c r="A117" s="1066"/>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0" t="s">
        <v>428</v>
      </c>
      <c r="AM117" s="1105"/>
      <c r="AN117" s="1105"/>
      <c r="AO117" s="1105"/>
      <c r="AP117" s="1105"/>
      <c r="AQ117" s="1105"/>
      <c r="AR117" s="1105"/>
      <c r="AS117" s="1105"/>
      <c r="AT117" s="1105"/>
      <c r="AU117" s="1105"/>
      <c r="AV117" s="1106"/>
    </row>
    <row r="118" spans="1:52" ht="29.25" customHeight="1">
      <c r="A118" s="1059" t="s">
        <v>35</v>
      </c>
      <c r="B118" s="806"/>
      <c r="C118" s="806"/>
      <c r="D118" s="806"/>
      <c r="E118" s="58"/>
      <c r="F118" s="945" t="s">
        <v>33</v>
      </c>
      <c r="G118" s="945"/>
      <c r="H118" s="945"/>
      <c r="I118" s="59" t="b">
        <v>1</v>
      </c>
      <c r="J118" s="945" t="s">
        <v>71</v>
      </c>
      <c r="K118" s="945"/>
      <c r="L118" s="945"/>
      <c r="M118" s="945"/>
      <c r="N118" s="945"/>
      <c r="O118" s="60" t="b">
        <v>0</v>
      </c>
      <c r="P118" s="786" t="s">
        <v>72</v>
      </c>
      <c r="Q118" s="786"/>
      <c r="R118" s="786"/>
      <c r="S118" s="786"/>
      <c r="T118" s="786"/>
      <c r="U118" s="786"/>
      <c r="V118" s="60" t="b">
        <v>0</v>
      </c>
      <c r="W118" s="945" t="s">
        <v>34</v>
      </c>
      <c r="X118" s="945"/>
      <c r="Y118" s="312"/>
      <c r="Z118" s="168" t="b">
        <v>0</v>
      </c>
      <c r="AA118" s="786" t="s">
        <v>29</v>
      </c>
      <c r="AB118" s="786"/>
      <c r="AC118" s="482" t="s">
        <v>30</v>
      </c>
      <c r="AD118" s="902"/>
      <c r="AE118" s="902"/>
      <c r="AF118" s="902"/>
      <c r="AG118" s="902"/>
      <c r="AH118" s="902"/>
      <c r="AI118" s="319" t="s">
        <v>31</v>
      </c>
      <c r="AJ118" s="483"/>
      <c r="AK118" s="261"/>
    </row>
    <row r="119" spans="1:52" ht="19.5" customHeight="1">
      <c r="A119" s="1024" t="s">
        <v>32</v>
      </c>
      <c r="B119" s="1025"/>
      <c r="C119" s="1025"/>
      <c r="D119" s="102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1"/>
      <c r="Y120" s="1031"/>
      <c r="Z120" s="1031"/>
      <c r="AA120" s="1031"/>
      <c r="AB120" s="1031"/>
      <c r="AC120" s="1031"/>
      <c r="AD120" s="1031"/>
      <c r="AE120" s="1031"/>
      <c r="AF120" s="1031"/>
      <c r="AG120" s="1031"/>
      <c r="AH120" s="1031"/>
      <c r="AI120" s="1031"/>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6"/>
      <c r="B124" s="784"/>
      <c r="C124" s="784"/>
      <c r="D124" s="784"/>
      <c r="E124" s="342" t="s">
        <v>120</v>
      </c>
      <c r="F124" s="343"/>
      <c r="G124" s="343"/>
      <c r="H124" s="343"/>
      <c r="I124" s="343"/>
      <c r="J124" s="343"/>
      <c r="K124" s="486"/>
      <c r="L124" s="1063" t="s">
        <v>21</v>
      </c>
      <c r="M124" s="1064"/>
      <c r="N124" s="1065">
        <v>1</v>
      </c>
      <c r="O124" s="1065"/>
      <c r="P124" s="344" t="s">
        <v>4</v>
      </c>
      <c r="Q124" s="1065">
        <v>10</v>
      </c>
      <c r="R124" s="1065"/>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0" t="s">
        <v>334</v>
      </c>
      <c r="AM126" s="1105"/>
      <c r="AN126" s="1105"/>
      <c r="AO126" s="1105"/>
      <c r="AP126" s="1105"/>
      <c r="AQ126" s="1105"/>
      <c r="AR126" s="1105"/>
      <c r="AS126" s="1105"/>
      <c r="AT126" s="1105"/>
      <c r="AU126" s="1105"/>
      <c r="AV126" s="1106"/>
      <c r="AW126" s="491"/>
    </row>
    <row r="127" spans="1:52" s="492" customFormat="1" ht="18.75" customHeight="1">
      <c r="A127" s="1024" t="s">
        <v>25</v>
      </c>
      <c r="B127" s="1025"/>
      <c r="C127" s="1025"/>
      <c r="D127" s="1026"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27"/>
      <c r="B128" s="1028"/>
      <c r="C128" s="1028"/>
      <c r="D128" s="1029" t="b">
        <v>0</v>
      </c>
      <c r="E128" s="228" t="b">
        <v>0</v>
      </c>
      <c r="F128" s="1079" t="s">
        <v>55</v>
      </c>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80"/>
      <c r="AK128" s="275"/>
      <c r="AL128" s="491"/>
      <c r="AM128" s="491"/>
      <c r="AN128" s="491"/>
      <c r="AO128" s="491"/>
      <c r="AP128" s="491"/>
      <c r="AQ128" s="491"/>
      <c r="AR128" s="491"/>
      <c r="AS128" s="491"/>
      <c r="AT128" s="491"/>
      <c r="AU128" s="491"/>
      <c r="AV128" s="491"/>
      <c r="AW128" s="491"/>
    </row>
    <row r="129" spans="1:73" s="492" customFormat="1" ht="18" customHeight="1">
      <c r="A129" s="1070" t="s">
        <v>26</v>
      </c>
      <c r="B129" s="1071"/>
      <c r="C129" s="1071"/>
      <c r="D129" s="1072"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6"/>
      <c r="B130" s="784"/>
      <c r="C130" s="784"/>
      <c r="D130" s="1073" t="b">
        <v>0</v>
      </c>
      <c r="E130" s="229" t="b">
        <v>0</v>
      </c>
      <c r="F130" s="493" t="s">
        <v>338</v>
      </c>
      <c r="G130" s="494"/>
      <c r="H130" s="495" t="s">
        <v>30</v>
      </c>
      <c r="I130" s="1067"/>
      <c r="J130" s="1067"/>
      <c r="K130" s="1067"/>
      <c r="L130" s="1067"/>
      <c r="M130" s="1067"/>
      <c r="N130" s="1067"/>
      <c r="O130" s="1067"/>
      <c r="P130" s="1067"/>
      <c r="Q130" s="1067"/>
      <c r="R130" s="1067"/>
      <c r="S130" s="1067"/>
      <c r="T130" s="1067"/>
      <c r="U130" s="1067"/>
      <c r="V130" s="1067"/>
      <c r="W130" s="1067"/>
      <c r="X130" s="106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1001">
        <f>S139+S142</f>
        <v>8640000</v>
      </c>
      <c r="T137" s="1002"/>
      <c r="U137" s="1002"/>
      <c r="V137" s="1002"/>
      <c r="W137" s="1002"/>
      <c r="X137" s="316" t="s">
        <v>1</v>
      </c>
      <c r="Y137" s="506"/>
      <c r="Z137" s="506"/>
      <c r="AA137" s="506"/>
      <c r="AB137" s="507"/>
      <c r="AC137" s="275"/>
      <c r="AD137" s="275"/>
      <c r="AE137" s="275"/>
      <c r="AF137" s="275"/>
      <c r="AG137" s="275"/>
      <c r="AH137" s="275"/>
      <c r="AI137" s="275"/>
      <c r="AK137" s="275"/>
    </row>
    <row r="138" spans="1:73" ht="23.25" customHeight="1" thickBot="1">
      <c r="A138" s="1057" t="s">
        <v>439</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0">
        <v>7560000</v>
      </c>
      <c r="T139" s="1041"/>
      <c r="U139" s="1041"/>
      <c r="V139" s="1041"/>
      <c r="W139" s="1042"/>
      <c r="X139" s="316" t="s">
        <v>1</v>
      </c>
      <c r="Y139" s="508"/>
      <c r="Z139" s="504"/>
      <c r="AA139" s="509"/>
      <c r="AB139" s="510"/>
      <c r="AC139" s="510"/>
      <c r="AD139" s="511"/>
      <c r="AE139" s="1048" t="s">
        <v>291</v>
      </c>
      <c r="AF139" s="349"/>
      <c r="AH139" s="349"/>
      <c r="AJ139" s="349"/>
      <c r="AK139" s="349"/>
    </row>
    <row r="140" spans="1:73" ht="19.5" customHeight="1" thickBot="1">
      <c r="A140" s="881"/>
      <c r="B140" s="882"/>
      <c r="C140" s="512"/>
      <c r="D140" s="1052" t="s">
        <v>473</v>
      </c>
      <c r="E140" s="1052"/>
      <c r="F140" s="1052"/>
      <c r="G140" s="1052"/>
      <c r="H140" s="1052"/>
      <c r="I140" s="1052"/>
      <c r="J140" s="1052"/>
      <c r="K140" s="1052"/>
      <c r="L140" s="1052"/>
      <c r="M140" s="1052"/>
      <c r="N140" s="1052"/>
      <c r="O140" s="1052"/>
      <c r="P140" s="1052"/>
      <c r="Q140" s="1052"/>
      <c r="R140" s="1052"/>
      <c r="S140" s="1035">
        <v>5320000</v>
      </c>
      <c r="T140" s="1036"/>
      <c r="U140" s="1036"/>
      <c r="V140" s="1036"/>
      <c r="W140" s="1037"/>
      <c r="X140" s="513" t="s">
        <v>1</v>
      </c>
      <c r="Y140" s="514" t="s">
        <v>30</v>
      </c>
      <c r="Z140" s="1060">
        <f>IFERROR(S140/S139*100,0)</f>
        <v>70.370370370370367</v>
      </c>
      <c r="AA140" s="1061"/>
      <c r="AB140" s="1062"/>
      <c r="AC140" s="515" t="s">
        <v>31</v>
      </c>
      <c r="AD140" s="516" t="s">
        <v>212</v>
      </c>
      <c r="AE140" s="1048"/>
      <c r="AF140" s="317" t="str">
        <f>IF(X19="○", IF(Z140=0,"",IF(Z140&gt;=200/3,"○","×")), "")</f>
        <v>○</v>
      </c>
      <c r="AG140" s="1043" t="s">
        <v>300</v>
      </c>
      <c r="AH140" s="349"/>
      <c r="AI140" s="349"/>
      <c r="AJ140" s="349"/>
      <c r="AK140" s="349"/>
      <c r="AL140" s="940" t="s">
        <v>434</v>
      </c>
      <c r="AM140" s="941"/>
      <c r="AN140" s="941"/>
      <c r="AO140" s="941"/>
      <c r="AP140" s="941"/>
      <c r="AQ140" s="941"/>
      <c r="AR140" s="941"/>
      <c r="AS140" s="941"/>
      <c r="AT140" s="941"/>
      <c r="AU140" s="941"/>
      <c r="AV140" s="942"/>
    </row>
    <row r="141" spans="1:73" ht="19.5" customHeight="1" thickBot="1">
      <c r="A141" s="883"/>
      <c r="B141" s="884"/>
      <c r="C141" s="517"/>
      <c r="D141" s="1053"/>
      <c r="E141" s="1053"/>
      <c r="F141" s="1053"/>
      <c r="G141" s="1053"/>
      <c r="H141" s="1053"/>
      <c r="I141" s="1053"/>
      <c r="J141" s="1053"/>
      <c r="K141" s="1053"/>
      <c r="L141" s="1053"/>
      <c r="M141" s="1053"/>
      <c r="N141" s="1053"/>
      <c r="O141" s="1053"/>
      <c r="P141" s="1053"/>
      <c r="Q141" s="1053"/>
      <c r="R141" s="1053"/>
      <c r="S141" s="518" t="s">
        <v>30</v>
      </c>
      <c r="T141" s="1039">
        <f>S140/Y148</f>
        <v>443333.33333333331</v>
      </c>
      <c r="U141" s="1039"/>
      <c r="V141" s="1039"/>
      <c r="W141" s="519" t="s">
        <v>1</v>
      </c>
      <c r="X141" s="520" t="s">
        <v>31</v>
      </c>
      <c r="Y141" s="521"/>
      <c r="Z141" s="522"/>
      <c r="AA141" s="523"/>
      <c r="AB141" s="1038"/>
      <c r="AC141" s="1038"/>
      <c r="AD141" s="524"/>
      <c r="AE141" s="1048"/>
      <c r="AF141" s="525"/>
      <c r="AG141" s="1043"/>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0">
        <v>1080000</v>
      </c>
      <c r="T142" s="1041"/>
      <c r="U142" s="1041"/>
      <c r="V142" s="1041"/>
      <c r="W142" s="1042"/>
      <c r="X142" s="528" t="s">
        <v>1</v>
      </c>
      <c r="Y142" s="508"/>
      <c r="Z142" s="504"/>
      <c r="AA142" s="529"/>
      <c r="AB142" s="530"/>
      <c r="AC142" s="530"/>
      <c r="AD142" s="511"/>
      <c r="AE142" s="1048" t="s">
        <v>291</v>
      </c>
      <c r="AF142" s="253"/>
      <c r="AG142" s="1043"/>
      <c r="AH142" s="349"/>
      <c r="AI142" s="349"/>
      <c r="AJ142" s="349"/>
      <c r="AK142" s="349"/>
    </row>
    <row r="143" spans="1:73" ht="19.5" customHeight="1" thickBot="1">
      <c r="A143" s="881"/>
      <c r="B143" s="882"/>
      <c r="C143" s="512"/>
      <c r="D143" s="1052" t="s">
        <v>473</v>
      </c>
      <c r="E143" s="1052"/>
      <c r="F143" s="1052"/>
      <c r="G143" s="1052"/>
      <c r="H143" s="1052"/>
      <c r="I143" s="1052"/>
      <c r="J143" s="1052"/>
      <c r="K143" s="1052"/>
      <c r="L143" s="1052"/>
      <c r="M143" s="1052"/>
      <c r="N143" s="1052"/>
      <c r="O143" s="1052"/>
      <c r="P143" s="1052"/>
      <c r="Q143" s="1052"/>
      <c r="R143" s="1052"/>
      <c r="S143" s="1035">
        <v>740000</v>
      </c>
      <c r="T143" s="1036"/>
      <c r="U143" s="1036"/>
      <c r="V143" s="1036"/>
      <c r="W143" s="1037"/>
      <c r="X143" s="531" t="s">
        <v>1</v>
      </c>
      <c r="Y143" s="532" t="s">
        <v>30</v>
      </c>
      <c r="Z143" s="1054">
        <f>IFERROR(S143/S142*100,0)</f>
        <v>68.518518518518519</v>
      </c>
      <c r="AA143" s="1055"/>
      <c r="AB143" s="1056"/>
      <c r="AC143" s="533" t="s">
        <v>31</v>
      </c>
      <c r="AD143" s="516" t="s">
        <v>212</v>
      </c>
      <c r="AE143" s="1048"/>
      <c r="AF143" s="317" t="str">
        <f>IF(X19="○", IF(Z143=0,"",IF(Z143&gt;=200/3,"○","×")),"")</f>
        <v>○</v>
      </c>
      <c r="AG143" s="1043"/>
      <c r="AH143" s="349"/>
      <c r="AI143" s="349"/>
      <c r="AJ143" s="349"/>
      <c r="AK143" s="349"/>
      <c r="AL143" s="940" t="s">
        <v>435</v>
      </c>
      <c r="AM143" s="941"/>
      <c r="AN143" s="941"/>
      <c r="AO143" s="941"/>
      <c r="AP143" s="941"/>
      <c r="AQ143" s="941"/>
      <c r="AR143" s="941"/>
      <c r="AS143" s="941"/>
      <c r="AT143" s="941"/>
      <c r="AU143" s="941"/>
      <c r="AV143" s="942"/>
    </row>
    <row r="144" spans="1:73" ht="18.75" customHeight="1">
      <c r="A144" s="883"/>
      <c r="B144" s="884"/>
      <c r="C144" s="517"/>
      <c r="D144" s="1053"/>
      <c r="E144" s="1053"/>
      <c r="F144" s="1053"/>
      <c r="G144" s="1053"/>
      <c r="H144" s="1053"/>
      <c r="I144" s="1053"/>
      <c r="J144" s="1053"/>
      <c r="K144" s="1053"/>
      <c r="L144" s="1053"/>
      <c r="M144" s="1053"/>
      <c r="N144" s="1053"/>
      <c r="O144" s="1053"/>
      <c r="P144" s="1053"/>
      <c r="Q144" s="1053"/>
      <c r="R144" s="1053"/>
      <c r="S144" s="534" t="s">
        <v>30</v>
      </c>
      <c r="T144" s="1049">
        <f>S143/Y148</f>
        <v>61666.666666666664</v>
      </c>
      <c r="U144" s="1049"/>
      <c r="V144" s="1049"/>
      <c r="W144" s="535" t="s">
        <v>1</v>
      </c>
      <c r="X144" s="536" t="s">
        <v>31</v>
      </c>
      <c r="Y144" s="521"/>
      <c r="Z144" s="522"/>
      <c r="AA144" s="523"/>
      <c r="AB144" s="1038"/>
      <c r="AC144" s="1038"/>
      <c r="AD144" s="524"/>
      <c r="AE144" s="104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59" t="s">
        <v>346</v>
      </c>
      <c r="B148" s="806"/>
      <c r="C148" s="806"/>
      <c r="D148" s="806"/>
      <c r="E148" s="541"/>
      <c r="F148" s="480" t="s">
        <v>21</v>
      </c>
      <c r="G148" s="322"/>
      <c r="H148" s="1034">
        <v>5</v>
      </c>
      <c r="I148" s="1034"/>
      <c r="J148" s="322" t="s">
        <v>11</v>
      </c>
      <c r="K148" s="1034">
        <v>6</v>
      </c>
      <c r="L148" s="1034"/>
      <c r="M148" s="322" t="s">
        <v>12</v>
      </c>
      <c r="N148" s="323" t="s">
        <v>13</v>
      </c>
      <c r="O148" s="323"/>
      <c r="P148" s="322" t="s">
        <v>21</v>
      </c>
      <c r="Q148" s="322"/>
      <c r="R148" s="1034">
        <v>6</v>
      </c>
      <c r="S148" s="1034"/>
      <c r="T148" s="322" t="s">
        <v>11</v>
      </c>
      <c r="U148" s="1034">
        <v>5</v>
      </c>
      <c r="V148" s="1034"/>
      <c r="W148" s="322" t="s">
        <v>12</v>
      </c>
      <c r="X148" s="322" t="s">
        <v>116</v>
      </c>
      <c r="Y148" s="322">
        <f>IF(H148&gt;=1,(R148*12+U148)-(H148*12+K148)+1,"")</f>
        <v>12</v>
      </c>
      <c r="Z148" s="1068" t="s">
        <v>117</v>
      </c>
      <c r="AA148" s="1068"/>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24" t="s">
        <v>35</v>
      </c>
      <c r="B149" s="1025"/>
      <c r="C149" s="1025"/>
      <c r="D149" s="102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66"/>
      <c r="B150" s="784"/>
      <c r="C150" s="784"/>
      <c r="D150" s="1073"/>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1024" t="s">
        <v>32</v>
      </c>
      <c r="B151" s="1025"/>
      <c r="C151" s="1025"/>
      <c r="D151" s="102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6"/>
      <c r="B156" s="784"/>
      <c r="C156" s="784"/>
      <c r="D156" s="1189"/>
      <c r="E156" s="546" t="s">
        <v>120</v>
      </c>
      <c r="F156" s="343"/>
      <c r="G156" s="343"/>
      <c r="H156" s="343"/>
      <c r="I156" s="343"/>
      <c r="J156" s="343"/>
      <c r="K156" s="486"/>
      <c r="L156" s="1063" t="s">
        <v>21</v>
      </c>
      <c r="M156" s="1064"/>
      <c r="N156" s="1032">
        <v>4</v>
      </c>
      <c r="O156" s="1032"/>
      <c r="P156" s="344" t="s">
        <v>4</v>
      </c>
      <c r="Q156" s="1032">
        <v>10</v>
      </c>
      <c r="R156" s="1032"/>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490</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491</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69" t="s">
        <v>200</v>
      </c>
      <c r="G168" s="1069"/>
      <c r="H168" s="1069"/>
      <c r="I168" s="1069"/>
      <c r="J168" s="1069"/>
      <c r="K168" s="1069"/>
      <c r="L168" s="1069"/>
      <c r="M168" s="1069"/>
      <c r="N168" s="1069"/>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074"/>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0" t="s">
        <v>183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074"/>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0" t="s">
        <v>186</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0" t="s">
        <v>190</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6"/>
      <c r="AK186" s="455"/>
      <c r="AL186" s="256"/>
      <c r="AT186" s="271"/>
    </row>
    <row r="187" spans="1:52" ht="13.5" customHeight="1">
      <c r="A187" s="799"/>
      <c r="B187" s="800"/>
      <c r="C187" s="800"/>
      <c r="D187" s="801"/>
      <c r="E187" s="231"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6"/>
      <c r="AK187" s="455"/>
      <c r="AL187" s="256"/>
      <c r="AT187" s="271"/>
    </row>
    <row r="188" spans="1:52" ht="13.5" customHeight="1" thickBot="1">
      <c r="A188" s="802"/>
      <c r="B188" s="803"/>
      <c r="C188" s="803"/>
      <c r="D188" s="804"/>
      <c r="E188" s="236"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16" t="s">
        <v>54</v>
      </c>
      <c r="Z196" s="917"/>
      <c r="AA196" s="917"/>
      <c r="AB196" s="917"/>
      <c r="AC196" s="917"/>
      <c r="AD196" s="917"/>
      <c r="AE196" s="917"/>
      <c r="AF196" s="917"/>
      <c r="AG196" s="917"/>
      <c r="AH196" s="917"/>
      <c r="AI196" s="917"/>
      <c r="AJ196" s="918"/>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16" t="s">
        <v>141</v>
      </c>
      <c r="Z197" s="917"/>
      <c r="AA197" s="917"/>
      <c r="AB197" s="917"/>
      <c r="AC197" s="917"/>
      <c r="AD197" s="917"/>
      <c r="AE197" s="917"/>
      <c r="AF197" s="917"/>
      <c r="AG197" s="917"/>
      <c r="AH197" s="917"/>
      <c r="AI197" s="917"/>
      <c r="AJ197" s="918"/>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04" t="s">
        <v>462</v>
      </c>
      <c r="C198" s="1004"/>
      <c r="D198" s="1004"/>
      <c r="E198" s="1004"/>
      <c r="F198" s="1004"/>
      <c r="G198" s="1004"/>
      <c r="H198" s="1004"/>
      <c r="I198" s="1004"/>
      <c r="J198" s="1004"/>
      <c r="K198" s="1004"/>
      <c r="L198" s="1004"/>
      <c r="M198" s="1004"/>
      <c r="N198" s="1004"/>
      <c r="O198" s="1004"/>
      <c r="P198" s="1004"/>
      <c r="Q198" s="1004"/>
      <c r="R198" s="1004"/>
      <c r="S198" s="1004"/>
      <c r="T198" s="1004"/>
      <c r="U198" s="1004"/>
      <c r="V198" s="1004"/>
      <c r="W198" s="1004"/>
      <c r="X198" s="1047"/>
      <c r="Y198" s="916" t="s">
        <v>157</v>
      </c>
      <c r="Z198" s="917"/>
      <c r="AA198" s="917"/>
      <c r="AB198" s="917"/>
      <c r="AC198" s="917"/>
      <c r="AD198" s="917"/>
      <c r="AE198" s="917"/>
      <c r="AF198" s="917"/>
      <c r="AG198" s="917"/>
      <c r="AH198" s="917"/>
      <c r="AI198" s="917"/>
      <c r="AJ198" s="918"/>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16" t="s">
        <v>112</v>
      </c>
      <c r="Z199" s="917"/>
      <c r="AA199" s="917"/>
      <c r="AB199" s="917"/>
      <c r="AC199" s="917"/>
      <c r="AD199" s="917"/>
      <c r="AE199" s="917"/>
      <c r="AF199" s="917"/>
      <c r="AG199" s="917"/>
      <c r="AH199" s="917"/>
      <c r="AI199" s="917"/>
      <c r="AJ199" s="918"/>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1044" t="s">
        <v>113</v>
      </c>
      <c r="Z200" s="1045"/>
      <c r="AA200" s="1045"/>
      <c r="AB200" s="1045"/>
      <c r="AC200" s="1045"/>
      <c r="AD200" s="1045"/>
      <c r="AE200" s="1045"/>
      <c r="AF200" s="1045"/>
      <c r="AG200" s="1045"/>
      <c r="AH200" s="1045"/>
      <c r="AI200" s="1045"/>
      <c r="AJ200" s="104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19" t="s">
        <v>73</v>
      </c>
      <c r="O210" s="919"/>
      <c r="P210" s="919"/>
      <c r="Q210" s="920" t="s">
        <v>74</v>
      </c>
      <c r="R210" s="920"/>
      <c r="S210" s="921" t="s">
        <v>356</v>
      </c>
      <c r="T210" s="921"/>
      <c r="U210" s="921"/>
      <c r="V210" s="921"/>
      <c r="W210" s="921"/>
      <c r="X210" s="1185" t="s">
        <v>75</v>
      </c>
      <c r="Y210" s="1185"/>
      <c r="Z210" s="921" t="s">
        <v>357</v>
      </c>
      <c r="AA210" s="921"/>
      <c r="AB210" s="921"/>
      <c r="AC210" s="921"/>
      <c r="AD210" s="921"/>
      <c r="AE210" s="921"/>
      <c r="AF210" s="921"/>
      <c r="AG210" s="921"/>
      <c r="AH210" s="921"/>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493</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2023-04-07T10:42:30Z</dcterms:modified>
</cp:coreProperties>
</file>